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01_KR\1001 INTERNETAUFTRITT, VERKEHRSZAHLEN, PRR\EXCEL VERKEHR\2024\"/>
    </mc:Choice>
  </mc:AlternateContent>
  <xr:revisionPtr revIDLastSave="0" documentId="13_ncr:1_{0F8E26DC-5DE6-4501-8386-37533B12A70C}" xr6:coauthVersionLast="47" xr6:coauthVersionMax="47" xr10:uidLastSave="{00000000-0000-0000-0000-000000000000}"/>
  <bookViews>
    <workbookView xWindow="-28920" yWindow="-120" windowWidth="29040" windowHeight="15840" activeTab="3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4" l="1"/>
  <c r="M16" i="4"/>
  <c r="M17" i="4"/>
  <c r="M18" i="4"/>
  <c r="M19" i="4"/>
  <c r="M20" i="4"/>
  <c r="M21" i="4"/>
  <c r="M7" i="4"/>
  <c r="M8" i="4"/>
  <c r="M9" i="4"/>
  <c r="M10" i="4"/>
  <c r="M11" i="4"/>
  <c r="M12" i="4"/>
  <c r="M13" i="4"/>
  <c r="M29" i="3"/>
  <c r="M30" i="3"/>
  <c r="M31" i="3"/>
  <c r="M32" i="3"/>
  <c r="M33" i="3"/>
  <c r="M34" i="3"/>
  <c r="M22" i="3"/>
  <c r="M23" i="3"/>
  <c r="M25" i="3"/>
  <c r="M27" i="3"/>
  <c r="M15" i="3"/>
  <c r="M16" i="3"/>
  <c r="M17" i="3"/>
  <c r="M18" i="3"/>
  <c r="M19" i="3"/>
  <c r="M20" i="3"/>
  <c r="M8" i="3"/>
  <c r="M9" i="3"/>
  <c r="M10" i="3"/>
  <c r="M11" i="3"/>
  <c r="M12" i="3"/>
  <c r="M13" i="3"/>
  <c r="N21" i="6"/>
  <c r="M15" i="6"/>
  <c r="M16" i="6"/>
  <c r="M17" i="6"/>
  <c r="M18" i="6"/>
  <c r="M19" i="6"/>
  <c r="M20" i="6"/>
  <c r="M21" i="6"/>
  <c r="M7" i="6"/>
  <c r="M8" i="6"/>
  <c r="M9" i="6"/>
  <c r="M10" i="6"/>
  <c r="M11" i="6"/>
  <c r="M12" i="6"/>
  <c r="M13" i="6"/>
  <c r="P28" i="1"/>
  <c r="P26" i="1"/>
  <c r="P18" i="1"/>
  <c r="P12" i="1"/>
  <c r="P13" i="1"/>
  <c r="P14" i="1"/>
  <c r="P9" i="1"/>
  <c r="N35" i="1"/>
  <c r="N34" i="1"/>
  <c r="N33" i="1"/>
  <c r="N32" i="1"/>
  <c r="N31" i="1"/>
  <c r="N30" i="1"/>
  <c r="N28" i="1"/>
  <c r="N26" i="1"/>
  <c r="N24" i="1"/>
  <c r="N23" i="1"/>
  <c r="N21" i="1"/>
  <c r="N20" i="1"/>
  <c r="N19" i="1"/>
  <c r="N18" i="1"/>
  <c r="N17" i="1"/>
  <c r="N16" i="1"/>
  <c r="N10" i="1"/>
  <c r="N11" i="1"/>
  <c r="N12" i="1"/>
  <c r="N13" i="1"/>
  <c r="N14" i="1"/>
  <c r="N9" i="1"/>
  <c r="C7" i="6"/>
  <c r="D7" i="6"/>
  <c r="E7" i="6"/>
  <c r="F7" i="6"/>
  <c r="F13" i="6" s="1"/>
  <c r="G7" i="6"/>
  <c r="G13" i="6" s="1"/>
  <c r="H7" i="6"/>
  <c r="H13" i="6" s="1"/>
  <c r="I7" i="6"/>
  <c r="I13" i="6" s="1"/>
  <c r="J7" i="6"/>
  <c r="J13" i="6" s="1"/>
  <c r="K7" i="6"/>
  <c r="L7" i="6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K13" i="6" s="1"/>
  <c r="L9" i="6"/>
  <c r="L13" i="6" s="1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3" i="6"/>
  <c r="D13" i="6"/>
  <c r="E13" i="6"/>
  <c r="L7" i="4" l="1"/>
  <c r="L8" i="4"/>
  <c r="L9" i="4"/>
  <c r="L10" i="4"/>
  <c r="L11" i="4"/>
  <c r="L12" i="4"/>
  <c r="L29" i="3"/>
  <c r="L30" i="3"/>
  <c r="L31" i="3"/>
  <c r="L32" i="3"/>
  <c r="L33" i="3"/>
  <c r="L34" i="3"/>
  <c r="L22" i="3"/>
  <c r="L23" i="3"/>
  <c r="L25" i="3"/>
  <c r="L27" i="3"/>
  <c r="L15" i="3"/>
  <c r="L16" i="3"/>
  <c r="L17" i="3"/>
  <c r="L18" i="3"/>
  <c r="L19" i="3"/>
  <c r="L20" i="3"/>
  <c r="L8" i="3"/>
  <c r="L9" i="3"/>
  <c r="L10" i="3"/>
  <c r="L11" i="3"/>
  <c r="L12" i="3"/>
  <c r="L13" i="3"/>
  <c r="L15" i="6"/>
  <c r="L15" i="4" s="1"/>
  <c r="L16" i="6"/>
  <c r="L16" i="4" s="1"/>
  <c r="L17" i="6"/>
  <c r="L17" i="4" s="1"/>
  <c r="L18" i="6"/>
  <c r="L18" i="4" s="1"/>
  <c r="L19" i="6"/>
  <c r="L19" i="4" s="1"/>
  <c r="L20" i="6"/>
  <c r="L20" i="4" s="1"/>
  <c r="L21" i="6"/>
  <c r="L21" i="4" s="1"/>
  <c r="K7" i="4"/>
  <c r="K8" i="4"/>
  <c r="K9" i="4"/>
  <c r="K10" i="4"/>
  <c r="K11" i="4"/>
  <c r="K12" i="4"/>
  <c r="K29" i="3"/>
  <c r="K30" i="3"/>
  <c r="K31" i="3"/>
  <c r="K32" i="3"/>
  <c r="K33" i="3"/>
  <c r="K34" i="3"/>
  <c r="K22" i="3"/>
  <c r="K23" i="3"/>
  <c r="K25" i="3"/>
  <c r="K27" i="3"/>
  <c r="K15" i="3"/>
  <c r="K16" i="3"/>
  <c r="K17" i="3"/>
  <c r="K18" i="3"/>
  <c r="K19" i="3"/>
  <c r="K20" i="3"/>
  <c r="K8" i="3"/>
  <c r="K9" i="3"/>
  <c r="K10" i="3"/>
  <c r="K11" i="3"/>
  <c r="K12" i="3"/>
  <c r="K13" i="3"/>
  <c r="K15" i="6"/>
  <c r="K15" i="4" s="1"/>
  <c r="K16" i="6"/>
  <c r="K16" i="4" s="1"/>
  <c r="K17" i="6"/>
  <c r="K17" i="4" s="1"/>
  <c r="K18" i="6"/>
  <c r="K18" i="4" s="1"/>
  <c r="K19" i="6"/>
  <c r="K19" i="4" s="1"/>
  <c r="K20" i="6"/>
  <c r="K20" i="4" s="1"/>
  <c r="K21" i="6"/>
  <c r="K21" i="4" s="1"/>
  <c r="J7" i="4"/>
  <c r="J8" i="4"/>
  <c r="J9" i="4"/>
  <c r="J10" i="4"/>
  <c r="J11" i="4"/>
  <c r="J12" i="4"/>
  <c r="J29" i="3"/>
  <c r="J30" i="3"/>
  <c r="J31" i="3"/>
  <c r="J32" i="3"/>
  <c r="J33" i="3"/>
  <c r="J34" i="3"/>
  <c r="J22" i="3"/>
  <c r="J23" i="3"/>
  <c r="J25" i="3"/>
  <c r="J27" i="3"/>
  <c r="J15" i="3"/>
  <c r="J16" i="3"/>
  <c r="J17" i="3"/>
  <c r="J18" i="3"/>
  <c r="J19" i="3"/>
  <c r="J20" i="3"/>
  <c r="J8" i="3"/>
  <c r="J9" i="3"/>
  <c r="J10" i="3"/>
  <c r="J11" i="3"/>
  <c r="J12" i="3"/>
  <c r="J13" i="3"/>
  <c r="J15" i="6"/>
  <c r="J15" i="4" s="1"/>
  <c r="J16" i="6"/>
  <c r="J16" i="4" s="1"/>
  <c r="J17" i="6"/>
  <c r="J17" i="4" s="1"/>
  <c r="J18" i="6"/>
  <c r="J18" i="4" s="1"/>
  <c r="J19" i="6"/>
  <c r="J19" i="4" s="1"/>
  <c r="J20" i="6"/>
  <c r="J20" i="4" s="1"/>
  <c r="J21" i="6"/>
  <c r="J21" i="4" s="1"/>
  <c r="O9" i="1"/>
  <c r="N7" i="6" s="1"/>
  <c r="H7" i="4"/>
  <c r="I7" i="4"/>
  <c r="H8" i="4"/>
  <c r="I8" i="4"/>
  <c r="H9" i="4"/>
  <c r="I9" i="4"/>
  <c r="H10" i="4"/>
  <c r="I10" i="4"/>
  <c r="H11" i="4"/>
  <c r="I11" i="4"/>
  <c r="H12" i="4"/>
  <c r="I12" i="4"/>
  <c r="H29" i="3"/>
  <c r="I29" i="3"/>
  <c r="H30" i="3"/>
  <c r="I30" i="3"/>
  <c r="H31" i="3"/>
  <c r="I31" i="3"/>
  <c r="H32" i="3"/>
  <c r="I32" i="3"/>
  <c r="H33" i="3"/>
  <c r="I33" i="3"/>
  <c r="H34" i="3"/>
  <c r="I34" i="3"/>
  <c r="H22" i="3"/>
  <c r="I22" i="3"/>
  <c r="H23" i="3"/>
  <c r="I23" i="3"/>
  <c r="H25" i="3"/>
  <c r="I25" i="3"/>
  <c r="H27" i="3"/>
  <c r="I27" i="3"/>
  <c r="H15" i="3"/>
  <c r="I15" i="3"/>
  <c r="H16" i="3"/>
  <c r="I16" i="3"/>
  <c r="H17" i="3"/>
  <c r="I17" i="3"/>
  <c r="H18" i="3"/>
  <c r="I18" i="3"/>
  <c r="H19" i="3"/>
  <c r="I19" i="3"/>
  <c r="H20" i="3"/>
  <c r="I20" i="3"/>
  <c r="H8" i="3"/>
  <c r="I8" i="3"/>
  <c r="H9" i="3"/>
  <c r="I9" i="3"/>
  <c r="H10" i="3"/>
  <c r="I10" i="3"/>
  <c r="H11" i="3"/>
  <c r="I11" i="3"/>
  <c r="H12" i="3"/>
  <c r="I12" i="3"/>
  <c r="H13" i="3"/>
  <c r="I13" i="3"/>
  <c r="I20" i="6"/>
  <c r="I20" i="4" s="1"/>
  <c r="I19" i="6"/>
  <c r="I19" i="4" s="1"/>
  <c r="I18" i="6"/>
  <c r="I18" i="4" s="1"/>
  <c r="I17" i="6"/>
  <c r="I17" i="4" s="1"/>
  <c r="I16" i="6"/>
  <c r="I16" i="4" s="1"/>
  <c r="I15" i="6"/>
  <c r="I15" i="4" s="1"/>
  <c r="I13" i="4"/>
  <c r="H13" i="4"/>
  <c r="N15" i="6" l="1"/>
  <c r="L13" i="4"/>
  <c r="K13" i="4"/>
  <c r="I21" i="6"/>
  <c r="I21" i="4" s="1"/>
  <c r="J13" i="4"/>
  <c r="G7" i="4"/>
  <c r="G8" i="4"/>
  <c r="G9" i="4"/>
  <c r="G10" i="4"/>
  <c r="G11" i="4"/>
  <c r="G12" i="4"/>
  <c r="G29" i="3"/>
  <c r="G30" i="3"/>
  <c r="G31" i="3"/>
  <c r="G32" i="3"/>
  <c r="G33" i="3"/>
  <c r="G34" i="3"/>
  <c r="G22" i="3"/>
  <c r="G23" i="3"/>
  <c r="G25" i="3"/>
  <c r="G27" i="3"/>
  <c r="G15" i="3"/>
  <c r="G16" i="3"/>
  <c r="G17" i="3"/>
  <c r="G18" i="3"/>
  <c r="G19" i="3"/>
  <c r="G20" i="3"/>
  <c r="G8" i="3"/>
  <c r="G9" i="3"/>
  <c r="G10" i="3"/>
  <c r="G11" i="3"/>
  <c r="G12" i="3"/>
  <c r="G13" i="3"/>
  <c r="G13" i="4"/>
  <c r="O10" i="1"/>
  <c r="O11" i="1"/>
  <c r="O12" i="1"/>
  <c r="O13" i="1"/>
  <c r="O14" i="1"/>
  <c r="F7" i="4"/>
  <c r="F8" i="4"/>
  <c r="F9" i="4"/>
  <c r="F10" i="4"/>
  <c r="F11" i="4"/>
  <c r="F12" i="4"/>
  <c r="F29" i="3"/>
  <c r="F30" i="3"/>
  <c r="F31" i="3"/>
  <c r="F32" i="3"/>
  <c r="F33" i="3"/>
  <c r="F34" i="3"/>
  <c r="F22" i="3"/>
  <c r="F23" i="3"/>
  <c r="F25" i="3"/>
  <c r="F27" i="3"/>
  <c r="F15" i="3"/>
  <c r="F16" i="3"/>
  <c r="F17" i="3"/>
  <c r="F18" i="3"/>
  <c r="F19" i="3"/>
  <c r="F20" i="3"/>
  <c r="F8" i="3"/>
  <c r="F9" i="3"/>
  <c r="F10" i="3"/>
  <c r="F11" i="3"/>
  <c r="F12" i="3"/>
  <c r="F13" i="3"/>
  <c r="F13" i="4"/>
  <c r="O30" i="1"/>
  <c r="P30" i="1" l="1"/>
  <c r="P11" i="1"/>
  <c r="P10" i="1"/>
  <c r="N8" i="6"/>
  <c r="N9" i="6"/>
  <c r="N10" i="6"/>
  <c r="N12" i="6"/>
  <c r="N11" i="6"/>
  <c r="E7" i="4"/>
  <c r="E8" i="4"/>
  <c r="E9" i="4"/>
  <c r="E10" i="4"/>
  <c r="E11" i="4"/>
  <c r="E12" i="4"/>
  <c r="E29" i="3"/>
  <c r="E30" i="3"/>
  <c r="E31" i="3"/>
  <c r="E32" i="3"/>
  <c r="E33" i="3"/>
  <c r="E34" i="3"/>
  <c r="E22" i="3"/>
  <c r="E23" i="3"/>
  <c r="E25" i="3"/>
  <c r="E27" i="3"/>
  <c r="E15" i="3"/>
  <c r="E16" i="3"/>
  <c r="E17" i="3"/>
  <c r="E18" i="3"/>
  <c r="E19" i="3"/>
  <c r="E20" i="3"/>
  <c r="E8" i="3"/>
  <c r="E9" i="3"/>
  <c r="E10" i="3"/>
  <c r="E11" i="3"/>
  <c r="E12" i="3"/>
  <c r="E13" i="3"/>
  <c r="E13" i="4"/>
  <c r="C7" i="4" l="1"/>
  <c r="D7" i="4"/>
  <c r="C8" i="4"/>
  <c r="D8" i="4"/>
  <c r="C9" i="4"/>
  <c r="D9" i="4"/>
  <c r="C10" i="4"/>
  <c r="D10" i="4"/>
  <c r="C11" i="4"/>
  <c r="D11" i="4"/>
  <c r="C12" i="4"/>
  <c r="D12" i="4"/>
  <c r="C29" i="3"/>
  <c r="D29" i="3"/>
  <c r="C30" i="3"/>
  <c r="D30" i="3"/>
  <c r="C31" i="3"/>
  <c r="D31" i="3"/>
  <c r="C32" i="3"/>
  <c r="D32" i="3"/>
  <c r="C33" i="3"/>
  <c r="D33" i="3"/>
  <c r="C34" i="3"/>
  <c r="D34" i="3"/>
  <c r="C22" i="3"/>
  <c r="D22" i="3"/>
  <c r="C23" i="3"/>
  <c r="D23" i="3"/>
  <c r="C25" i="3"/>
  <c r="D25" i="3"/>
  <c r="C27" i="3"/>
  <c r="D27" i="3"/>
  <c r="C15" i="3"/>
  <c r="D15" i="3"/>
  <c r="C16" i="3"/>
  <c r="D16" i="3"/>
  <c r="C17" i="3"/>
  <c r="D17" i="3"/>
  <c r="C18" i="3"/>
  <c r="D18" i="3"/>
  <c r="C19" i="3"/>
  <c r="D19" i="3"/>
  <c r="C20" i="3"/>
  <c r="D20" i="3"/>
  <c r="C8" i="3"/>
  <c r="D8" i="3"/>
  <c r="C9" i="3"/>
  <c r="D9" i="3"/>
  <c r="C10" i="3"/>
  <c r="D10" i="3"/>
  <c r="C11" i="3"/>
  <c r="D11" i="3"/>
  <c r="C12" i="3"/>
  <c r="D12" i="3"/>
  <c r="C13" i="3"/>
  <c r="D13" i="3"/>
  <c r="D13" i="4"/>
  <c r="C13" i="4" l="1"/>
  <c r="B10" i="4" l="1"/>
  <c r="B9" i="4"/>
  <c r="N34" i="3"/>
  <c r="B34" i="3"/>
  <c r="N33" i="3"/>
  <c r="B33" i="3"/>
  <c r="N32" i="3"/>
  <c r="B32" i="3"/>
  <c r="N31" i="3"/>
  <c r="B31" i="3"/>
  <c r="N30" i="3"/>
  <c r="B30" i="3"/>
  <c r="N29" i="3"/>
  <c r="B29" i="3"/>
  <c r="N27" i="3"/>
  <c r="B27" i="3"/>
  <c r="N25" i="3"/>
  <c r="B25" i="3"/>
  <c r="N23" i="3"/>
  <c r="B23" i="3"/>
  <c r="N22" i="3"/>
  <c r="B22" i="3"/>
  <c r="N20" i="3"/>
  <c r="B20" i="3"/>
  <c r="N19" i="3"/>
  <c r="B19" i="3"/>
  <c r="N18" i="3"/>
  <c r="B18" i="3"/>
  <c r="N17" i="3"/>
  <c r="B17" i="3"/>
  <c r="N16" i="3"/>
  <c r="B16" i="3"/>
  <c r="N15" i="3"/>
  <c r="B15" i="3"/>
  <c r="N13" i="3"/>
  <c r="B13" i="3"/>
  <c r="N12" i="3"/>
  <c r="B12" i="3"/>
  <c r="N11" i="3"/>
  <c r="B11" i="3"/>
  <c r="N10" i="3"/>
  <c r="B10" i="3"/>
  <c r="N9" i="3"/>
  <c r="B9" i="3"/>
  <c r="N8" i="3"/>
  <c r="B8" i="3"/>
  <c r="B13" i="6"/>
  <c r="B13" i="4" s="1"/>
  <c r="B8" i="6"/>
  <c r="B8" i="4" s="1"/>
  <c r="B9" i="6"/>
  <c r="B10" i="6"/>
  <c r="B11" i="6"/>
  <c r="B11" i="4" s="1"/>
  <c r="B12" i="6"/>
  <c r="B12" i="4" s="1"/>
  <c r="B7" i="6"/>
  <c r="B7" i="4" s="1"/>
  <c r="O35" i="1" l="1"/>
  <c r="O34" i="1"/>
  <c r="O33" i="1"/>
  <c r="O32" i="1"/>
  <c r="O31" i="1"/>
  <c r="O28" i="1"/>
  <c r="O26" i="1"/>
  <c r="O24" i="1"/>
  <c r="O23" i="1"/>
  <c r="O21" i="1"/>
  <c r="O20" i="1"/>
  <c r="O19" i="1"/>
  <c r="O18" i="1"/>
  <c r="O17" i="1"/>
  <c r="O16" i="1"/>
  <c r="P32" i="1" l="1"/>
  <c r="P31" i="3" s="1"/>
  <c r="P33" i="1"/>
  <c r="P32" i="3" s="1"/>
  <c r="P34" i="1"/>
  <c r="P33" i="3" s="1"/>
  <c r="P31" i="1"/>
  <c r="P30" i="3" s="1"/>
  <c r="P35" i="1"/>
  <c r="P34" i="3" s="1"/>
  <c r="P23" i="1"/>
  <c r="P24" i="1"/>
  <c r="P19" i="1"/>
  <c r="P17" i="1"/>
  <c r="P16" i="1"/>
  <c r="P21" i="1"/>
  <c r="P20" i="3" s="1"/>
  <c r="P20" i="1"/>
  <c r="P19" i="3" s="1"/>
  <c r="P22" i="3"/>
  <c r="P25" i="3"/>
  <c r="P29" i="3"/>
  <c r="O29" i="3"/>
  <c r="O33" i="3"/>
  <c r="O30" i="3"/>
  <c r="O34" i="3"/>
  <c r="O31" i="3"/>
  <c r="O32" i="3"/>
  <c r="O22" i="3"/>
  <c r="P23" i="3"/>
  <c r="O23" i="3"/>
  <c r="O25" i="3"/>
  <c r="P27" i="3"/>
  <c r="O27" i="3"/>
  <c r="P17" i="3"/>
  <c r="O17" i="3"/>
  <c r="P18" i="3"/>
  <c r="O18" i="3"/>
  <c r="P15" i="3"/>
  <c r="O15" i="3"/>
  <c r="O19" i="3"/>
  <c r="P16" i="3"/>
  <c r="O16" i="3"/>
  <c r="O20" i="3"/>
  <c r="N7" i="4"/>
  <c r="O8" i="3"/>
  <c r="O12" i="3"/>
  <c r="N11" i="4"/>
  <c r="N8" i="4"/>
  <c r="O9" i="3"/>
  <c r="O13" i="3"/>
  <c r="N12" i="4"/>
  <c r="O10" i="3"/>
  <c r="O11" i="3"/>
  <c r="N10" i="4"/>
  <c r="O66" i="1"/>
  <c r="N18" i="6" l="1"/>
  <c r="N18" i="4" s="1"/>
  <c r="P11" i="3"/>
  <c r="P12" i="3"/>
  <c r="N19" i="6"/>
  <c r="N19" i="4" s="1"/>
  <c r="P9" i="3"/>
  <c r="N16" i="6"/>
  <c r="N16" i="4" s="1"/>
  <c r="N13" i="6"/>
  <c r="N9" i="4"/>
  <c r="P13" i="3"/>
  <c r="N20" i="6"/>
  <c r="N20" i="4" s="1"/>
  <c r="P10" i="3"/>
  <c r="N17" i="6"/>
  <c r="N17" i="4" s="1"/>
  <c r="P8" i="3"/>
  <c r="N15" i="4"/>
  <c r="M62" i="3"/>
  <c r="M63" i="3"/>
  <c r="M64" i="3"/>
  <c r="M65" i="3"/>
  <c r="M66" i="3"/>
  <c r="M67" i="3"/>
  <c r="M55" i="3"/>
  <c r="M56" i="3"/>
  <c r="M58" i="3"/>
  <c r="M60" i="3"/>
  <c r="M48" i="3"/>
  <c r="M49" i="3"/>
  <c r="M50" i="3"/>
  <c r="M51" i="3"/>
  <c r="M52" i="3"/>
  <c r="M53" i="3"/>
  <c r="M41" i="3"/>
  <c r="M42" i="3"/>
  <c r="M43" i="3"/>
  <c r="M44" i="3"/>
  <c r="M45" i="3"/>
  <c r="M46" i="3"/>
  <c r="C27" i="6"/>
  <c r="C15" i="6" s="1"/>
  <c r="C15" i="4" s="1"/>
  <c r="D27" i="6"/>
  <c r="D15" i="6" s="1"/>
  <c r="D15" i="4" s="1"/>
  <c r="E27" i="6"/>
  <c r="E15" i="6" s="1"/>
  <c r="E15" i="4" s="1"/>
  <c r="F27" i="6"/>
  <c r="F15" i="6" s="1"/>
  <c r="F15" i="4" s="1"/>
  <c r="G27" i="6"/>
  <c r="G15" i="6" s="1"/>
  <c r="G15" i="4" s="1"/>
  <c r="H27" i="6"/>
  <c r="H15" i="6" s="1"/>
  <c r="H15" i="4" s="1"/>
  <c r="I27" i="6"/>
  <c r="J27" i="6"/>
  <c r="K27" i="6"/>
  <c r="L27" i="6"/>
  <c r="M27" i="6"/>
  <c r="M35" i="6" s="1"/>
  <c r="M35" i="4" s="1"/>
  <c r="C28" i="6"/>
  <c r="C16" i="6" s="1"/>
  <c r="C16" i="4" s="1"/>
  <c r="D28" i="6"/>
  <c r="D16" i="6" s="1"/>
  <c r="D16" i="4" s="1"/>
  <c r="E28" i="6"/>
  <c r="E16" i="6" s="1"/>
  <c r="E16" i="4" s="1"/>
  <c r="F28" i="6"/>
  <c r="F16" i="6" s="1"/>
  <c r="F16" i="4" s="1"/>
  <c r="G28" i="6"/>
  <c r="G16" i="6" s="1"/>
  <c r="G16" i="4" s="1"/>
  <c r="H28" i="6"/>
  <c r="H16" i="6" s="1"/>
  <c r="H16" i="4" s="1"/>
  <c r="I28" i="6"/>
  <c r="J28" i="6"/>
  <c r="K28" i="6"/>
  <c r="L28" i="6"/>
  <c r="M28" i="6"/>
  <c r="M28" i="4" s="1"/>
  <c r="C29" i="6"/>
  <c r="C17" i="6" s="1"/>
  <c r="C17" i="4" s="1"/>
  <c r="D29" i="6"/>
  <c r="E29" i="6"/>
  <c r="E17" i="6" s="1"/>
  <c r="E17" i="4" s="1"/>
  <c r="F29" i="6"/>
  <c r="F17" i="6" s="1"/>
  <c r="F17" i="4" s="1"/>
  <c r="G29" i="6"/>
  <c r="G17" i="6" s="1"/>
  <c r="G17" i="4" s="1"/>
  <c r="H29" i="6"/>
  <c r="I29" i="6"/>
  <c r="J29" i="6"/>
  <c r="K29" i="6"/>
  <c r="L29" i="6"/>
  <c r="L33" i="6" s="1"/>
  <c r="M29" i="6"/>
  <c r="C30" i="6"/>
  <c r="C18" i="6" s="1"/>
  <c r="C18" i="4" s="1"/>
  <c r="D30" i="6"/>
  <c r="D18" i="6" s="1"/>
  <c r="D18" i="4" s="1"/>
  <c r="E30" i="6"/>
  <c r="E18" i="6" s="1"/>
  <c r="E18" i="4" s="1"/>
  <c r="F30" i="6"/>
  <c r="F18" i="6" s="1"/>
  <c r="F18" i="4" s="1"/>
  <c r="G30" i="6"/>
  <c r="G18" i="6" s="1"/>
  <c r="G18" i="4" s="1"/>
  <c r="H30" i="6"/>
  <c r="H18" i="6" s="1"/>
  <c r="H18" i="4" s="1"/>
  <c r="I30" i="6"/>
  <c r="J30" i="6"/>
  <c r="K30" i="6"/>
  <c r="L30" i="6"/>
  <c r="M30" i="6"/>
  <c r="M30" i="4" s="1"/>
  <c r="C31" i="6"/>
  <c r="C19" i="6" s="1"/>
  <c r="C19" i="4" s="1"/>
  <c r="D31" i="6"/>
  <c r="D19" i="6" s="1"/>
  <c r="D19" i="4" s="1"/>
  <c r="E31" i="6"/>
  <c r="E19" i="6" s="1"/>
  <c r="E19" i="4" s="1"/>
  <c r="F31" i="6"/>
  <c r="F19" i="6" s="1"/>
  <c r="F19" i="4" s="1"/>
  <c r="G31" i="6"/>
  <c r="G19" i="6" s="1"/>
  <c r="G19" i="4" s="1"/>
  <c r="H31" i="6"/>
  <c r="H19" i="6" s="1"/>
  <c r="H19" i="4" s="1"/>
  <c r="I31" i="6"/>
  <c r="J31" i="6"/>
  <c r="K31" i="6"/>
  <c r="L31" i="6"/>
  <c r="M31" i="6"/>
  <c r="M31" i="4" s="1"/>
  <c r="C32" i="6"/>
  <c r="C20" i="6" s="1"/>
  <c r="C20" i="4" s="1"/>
  <c r="D32" i="6"/>
  <c r="D20" i="6" s="1"/>
  <c r="D20" i="4" s="1"/>
  <c r="E32" i="6"/>
  <c r="E20" i="6" s="1"/>
  <c r="E20" i="4" s="1"/>
  <c r="F32" i="6"/>
  <c r="F20" i="6" s="1"/>
  <c r="F20" i="4" s="1"/>
  <c r="G32" i="6"/>
  <c r="G20" i="6" s="1"/>
  <c r="G20" i="4" s="1"/>
  <c r="H32" i="6"/>
  <c r="H20" i="6" s="1"/>
  <c r="H20" i="4" s="1"/>
  <c r="I32" i="6"/>
  <c r="J32" i="6"/>
  <c r="K32" i="6"/>
  <c r="L32" i="6"/>
  <c r="M32" i="6"/>
  <c r="M40" i="6" s="1"/>
  <c r="M40" i="4" s="1"/>
  <c r="B28" i="6"/>
  <c r="B16" i="6" s="1"/>
  <c r="B16" i="4" s="1"/>
  <c r="B29" i="6"/>
  <c r="B17" i="6" s="1"/>
  <c r="B17" i="4" s="1"/>
  <c r="B30" i="6"/>
  <c r="B18" i="6" s="1"/>
  <c r="B18" i="4" s="1"/>
  <c r="B31" i="6"/>
  <c r="B19" i="6" s="1"/>
  <c r="B19" i="4" s="1"/>
  <c r="B32" i="6"/>
  <c r="B20" i="6" s="1"/>
  <c r="B20" i="4" s="1"/>
  <c r="M36" i="6"/>
  <c r="M36" i="4" s="1"/>
  <c r="M37" i="6"/>
  <c r="M37" i="4" s="1"/>
  <c r="N67" i="1"/>
  <c r="N66" i="1"/>
  <c r="N65" i="1"/>
  <c r="N64" i="1"/>
  <c r="N63" i="1"/>
  <c r="N61" i="1"/>
  <c r="N59" i="1"/>
  <c r="N57" i="1"/>
  <c r="N56" i="1"/>
  <c r="N54" i="1"/>
  <c r="N53" i="1"/>
  <c r="N52" i="1"/>
  <c r="N51" i="1"/>
  <c r="N50" i="1"/>
  <c r="N49" i="1"/>
  <c r="N43" i="1"/>
  <c r="N44" i="1"/>
  <c r="N45" i="1"/>
  <c r="N46" i="1"/>
  <c r="N47" i="1"/>
  <c r="N42" i="1"/>
  <c r="H33" i="6" l="1"/>
  <c r="H21" i="6" s="1"/>
  <c r="H21" i="4" s="1"/>
  <c r="H17" i="6"/>
  <c r="H17" i="4" s="1"/>
  <c r="D33" i="6"/>
  <c r="D21" i="6" s="1"/>
  <c r="D21" i="4" s="1"/>
  <c r="D17" i="6"/>
  <c r="D17" i="4" s="1"/>
  <c r="N13" i="4"/>
  <c r="M39" i="6"/>
  <c r="M39" i="4" s="1"/>
  <c r="M33" i="6"/>
  <c r="M41" i="6" s="1"/>
  <c r="M41" i="4" s="1"/>
  <c r="I33" i="6"/>
  <c r="E33" i="6"/>
  <c r="E21" i="6" s="1"/>
  <c r="E21" i="4" s="1"/>
  <c r="J33" i="6"/>
  <c r="G33" i="6"/>
  <c r="G21" i="6" s="1"/>
  <c r="G21" i="4" s="1"/>
  <c r="M38" i="6"/>
  <c r="M38" i="4" s="1"/>
  <c r="M32" i="4"/>
  <c r="C33" i="6"/>
  <c r="C21" i="6" s="1"/>
  <c r="C21" i="4" s="1"/>
  <c r="M27" i="4"/>
  <c r="F33" i="6"/>
  <c r="F21" i="6" s="1"/>
  <c r="F21" i="4" s="1"/>
  <c r="K33" i="6"/>
  <c r="M29" i="4"/>
  <c r="L41" i="6"/>
  <c r="L41" i="4" s="1"/>
  <c r="L27" i="4"/>
  <c r="L28" i="4"/>
  <c r="L29" i="4"/>
  <c r="L30" i="4"/>
  <c r="L31" i="4"/>
  <c r="L32" i="4"/>
  <c r="L33" i="4"/>
  <c r="L62" i="3"/>
  <c r="L63" i="3"/>
  <c r="L64" i="3"/>
  <c r="L65" i="3"/>
  <c r="L66" i="3"/>
  <c r="L67" i="3"/>
  <c r="L55" i="3"/>
  <c r="L56" i="3"/>
  <c r="L58" i="3"/>
  <c r="L60" i="3"/>
  <c r="L48" i="3"/>
  <c r="L49" i="3"/>
  <c r="L50" i="3"/>
  <c r="L51" i="3"/>
  <c r="L52" i="3"/>
  <c r="L53" i="3"/>
  <c r="L41" i="3"/>
  <c r="L42" i="3"/>
  <c r="L43" i="3"/>
  <c r="L44" i="3"/>
  <c r="L45" i="3"/>
  <c r="L46" i="3"/>
  <c r="L35" i="6"/>
  <c r="L35" i="4" s="1"/>
  <c r="L36" i="6"/>
  <c r="L36" i="4" s="1"/>
  <c r="L37" i="6"/>
  <c r="L37" i="4" s="1"/>
  <c r="L38" i="6"/>
  <c r="L38" i="4" s="1"/>
  <c r="L39" i="6"/>
  <c r="L39" i="4" s="1"/>
  <c r="L40" i="6"/>
  <c r="L40" i="4" s="1"/>
  <c r="M33" i="4" l="1"/>
  <c r="K27" i="4"/>
  <c r="K28" i="4"/>
  <c r="K29" i="4"/>
  <c r="K30" i="4"/>
  <c r="K31" i="4"/>
  <c r="K32" i="4"/>
  <c r="K62" i="3"/>
  <c r="K63" i="3"/>
  <c r="K64" i="3"/>
  <c r="K65" i="3"/>
  <c r="K66" i="3"/>
  <c r="K67" i="3"/>
  <c r="K55" i="3"/>
  <c r="K56" i="3"/>
  <c r="K58" i="3"/>
  <c r="K60" i="3"/>
  <c r="K48" i="3"/>
  <c r="K49" i="3"/>
  <c r="K50" i="3"/>
  <c r="K51" i="3"/>
  <c r="K52" i="3"/>
  <c r="K53" i="3"/>
  <c r="K41" i="3"/>
  <c r="K42" i="3"/>
  <c r="K43" i="3"/>
  <c r="K44" i="3"/>
  <c r="K45" i="3"/>
  <c r="K46" i="3"/>
  <c r="K40" i="6"/>
  <c r="K40" i="4" s="1"/>
  <c r="K39" i="6"/>
  <c r="K39" i="4" s="1"/>
  <c r="K38" i="6"/>
  <c r="K38" i="4" s="1"/>
  <c r="K37" i="6"/>
  <c r="K37" i="4" s="1"/>
  <c r="K36" i="6"/>
  <c r="K36" i="4" s="1"/>
  <c r="K35" i="6"/>
  <c r="K35" i="4" s="1"/>
  <c r="K41" i="6"/>
  <c r="K41" i="4" s="1"/>
  <c r="K33" i="4" l="1"/>
  <c r="J27" i="4"/>
  <c r="J28" i="4"/>
  <c r="J29" i="4"/>
  <c r="J30" i="4"/>
  <c r="J31" i="4"/>
  <c r="J32" i="4"/>
  <c r="J62" i="3"/>
  <c r="J63" i="3"/>
  <c r="J64" i="3"/>
  <c r="J65" i="3"/>
  <c r="J66" i="3"/>
  <c r="J67" i="3"/>
  <c r="J55" i="3"/>
  <c r="J56" i="3"/>
  <c r="J58" i="3"/>
  <c r="J60" i="3"/>
  <c r="J48" i="3"/>
  <c r="J49" i="3"/>
  <c r="J50" i="3"/>
  <c r="J51" i="3"/>
  <c r="J52" i="3"/>
  <c r="J53" i="3"/>
  <c r="J41" i="3"/>
  <c r="J42" i="3"/>
  <c r="J43" i="3"/>
  <c r="J44" i="3"/>
  <c r="J45" i="3"/>
  <c r="J46" i="3"/>
  <c r="J40" i="6"/>
  <c r="J40" i="4" s="1"/>
  <c r="J39" i="6"/>
  <c r="J39" i="4" s="1"/>
  <c r="J38" i="6"/>
  <c r="J38" i="4" s="1"/>
  <c r="J37" i="6"/>
  <c r="J37" i="4" s="1"/>
  <c r="J36" i="6"/>
  <c r="J36" i="4" s="1"/>
  <c r="J35" i="6"/>
  <c r="J35" i="4" s="1"/>
  <c r="J41" i="6"/>
  <c r="J41" i="4" s="1"/>
  <c r="J33" i="4" l="1"/>
  <c r="I27" i="4"/>
  <c r="I28" i="4"/>
  <c r="I29" i="4"/>
  <c r="I30" i="4"/>
  <c r="I31" i="4"/>
  <c r="I32" i="4"/>
  <c r="I62" i="3"/>
  <c r="I63" i="3"/>
  <c r="I64" i="3"/>
  <c r="I65" i="3"/>
  <c r="I66" i="3"/>
  <c r="I67" i="3"/>
  <c r="I55" i="3"/>
  <c r="I56" i="3"/>
  <c r="I58" i="3"/>
  <c r="I60" i="3"/>
  <c r="I48" i="3"/>
  <c r="I49" i="3"/>
  <c r="I50" i="3"/>
  <c r="I51" i="3"/>
  <c r="I52" i="3"/>
  <c r="I53" i="3"/>
  <c r="I41" i="3"/>
  <c r="I42" i="3"/>
  <c r="I43" i="3"/>
  <c r="I44" i="3"/>
  <c r="I45" i="3"/>
  <c r="I46" i="3"/>
  <c r="I35" i="6"/>
  <c r="I35" i="4" s="1"/>
  <c r="I36" i="6"/>
  <c r="I36" i="4" s="1"/>
  <c r="I37" i="6"/>
  <c r="I37" i="4" s="1"/>
  <c r="I38" i="6"/>
  <c r="I38" i="4" s="1"/>
  <c r="I39" i="6"/>
  <c r="I39" i="4" s="1"/>
  <c r="I40" i="6"/>
  <c r="I40" i="4" s="1"/>
  <c r="I41" i="6"/>
  <c r="I41" i="4" s="1"/>
  <c r="I33" i="4" l="1"/>
  <c r="H27" i="4"/>
  <c r="H28" i="4"/>
  <c r="H29" i="4"/>
  <c r="H30" i="4"/>
  <c r="H31" i="4"/>
  <c r="H32" i="4"/>
  <c r="H62" i="3"/>
  <c r="H63" i="3"/>
  <c r="H64" i="3"/>
  <c r="H65" i="3"/>
  <c r="H66" i="3"/>
  <c r="H67" i="3"/>
  <c r="H55" i="3"/>
  <c r="H56" i="3"/>
  <c r="H58" i="3"/>
  <c r="H60" i="3"/>
  <c r="H48" i="3"/>
  <c r="H49" i="3"/>
  <c r="H50" i="3"/>
  <c r="H51" i="3"/>
  <c r="H52" i="3"/>
  <c r="H53" i="3"/>
  <c r="H41" i="3"/>
  <c r="H42" i="3"/>
  <c r="H43" i="3"/>
  <c r="H44" i="3"/>
  <c r="H45" i="3"/>
  <c r="H46" i="3"/>
  <c r="H35" i="6"/>
  <c r="H35" i="4" s="1"/>
  <c r="H36" i="6"/>
  <c r="H36" i="4" s="1"/>
  <c r="H37" i="6"/>
  <c r="H37" i="4" s="1"/>
  <c r="H38" i="6"/>
  <c r="H38" i="4" s="1"/>
  <c r="H39" i="6"/>
  <c r="H39" i="4" s="1"/>
  <c r="H40" i="6"/>
  <c r="H40" i="4" s="1"/>
  <c r="H33" i="4"/>
  <c r="H41" i="6" l="1"/>
  <c r="H41" i="4" s="1"/>
  <c r="G62" i="3"/>
  <c r="G63" i="3"/>
  <c r="G64" i="3"/>
  <c r="G65" i="3"/>
  <c r="G66" i="3"/>
  <c r="G67" i="3"/>
  <c r="G55" i="3"/>
  <c r="G56" i="3"/>
  <c r="G58" i="3"/>
  <c r="G60" i="3"/>
  <c r="G48" i="3"/>
  <c r="G49" i="3"/>
  <c r="G50" i="3"/>
  <c r="G51" i="3"/>
  <c r="G52" i="3"/>
  <c r="G53" i="3"/>
  <c r="G41" i="3"/>
  <c r="G42" i="3"/>
  <c r="G43" i="3"/>
  <c r="G44" i="3"/>
  <c r="G45" i="3"/>
  <c r="G46" i="3"/>
  <c r="G40" i="6"/>
  <c r="G40" i="4" s="1"/>
  <c r="G35" i="6"/>
  <c r="G35" i="4" s="1"/>
  <c r="G36" i="6"/>
  <c r="G36" i="4" s="1"/>
  <c r="G29" i="4"/>
  <c r="G38" i="6"/>
  <c r="G38" i="4" s="1"/>
  <c r="G39" i="6"/>
  <c r="G39" i="4" s="1"/>
  <c r="G32" i="4"/>
  <c r="G31" i="4" l="1"/>
  <c r="G30" i="4"/>
  <c r="G28" i="4"/>
  <c r="G37" i="6"/>
  <c r="G37" i="4" s="1"/>
  <c r="G27" i="4"/>
  <c r="F62" i="3"/>
  <c r="F63" i="3"/>
  <c r="F64" i="3"/>
  <c r="F65" i="3"/>
  <c r="F66" i="3"/>
  <c r="F67" i="3"/>
  <c r="F55" i="3"/>
  <c r="F56" i="3"/>
  <c r="F58" i="3"/>
  <c r="F60" i="3"/>
  <c r="F48" i="3"/>
  <c r="F49" i="3"/>
  <c r="F50" i="3"/>
  <c r="F51" i="3"/>
  <c r="F52" i="3"/>
  <c r="F53" i="3"/>
  <c r="F41" i="3"/>
  <c r="F42" i="3"/>
  <c r="F43" i="3"/>
  <c r="F44" i="3"/>
  <c r="F45" i="3"/>
  <c r="F46" i="3"/>
  <c r="F27" i="4"/>
  <c r="F28" i="4"/>
  <c r="F37" i="6"/>
  <c r="F37" i="4" s="1"/>
  <c r="F30" i="4"/>
  <c r="F39" i="6"/>
  <c r="F39" i="4" s="1"/>
  <c r="F40" i="6"/>
  <c r="F40" i="4" s="1"/>
  <c r="F38" i="6" l="1"/>
  <c r="F38" i="4" s="1"/>
  <c r="F36" i="6"/>
  <c r="F36" i="4" s="1"/>
  <c r="F35" i="6"/>
  <c r="F35" i="4" s="1"/>
  <c r="G33" i="4"/>
  <c r="G41" i="6"/>
  <c r="G41" i="4" s="1"/>
  <c r="F31" i="4"/>
  <c r="F32" i="4"/>
  <c r="F29" i="4"/>
  <c r="E35" i="6"/>
  <c r="E35" i="4" s="1"/>
  <c r="E36" i="6"/>
  <c r="E36" i="4" s="1"/>
  <c r="E27" i="4"/>
  <c r="E28" i="4"/>
  <c r="E29" i="4"/>
  <c r="E30" i="4"/>
  <c r="E31" i="4"/>
  <c r="E40" i="6"/>
  <c r="E40" i="4" s="1"/>
  <c r="E41" i="6"/>
  <c r="E41" i="4" s="1"/>
  <c r="E62" i="3"/>
  <c r="E63" i="3"/>
  <c r="E64" i="3"/>
  <c r="E65" i="3"/>
  <c r="E66" i="3"/>
  <c r="E67" i="3"/>
  <c r="E55" i="3"/>
  <c r="E56" i="3"/>
  <c r="E58" i="3"/>
  <c r="E60" i="3"/>
  <c r="E48" i="3"/>
  <c r="E49" i="3"/>
  <c r="E50" i="3"/>
  <c r="E51" i="3"/>
  <c r="E52" i="3"/>
  <c r="E53" i="3"/>
  <c r="E41" i="3"/>
  <c r="E42" i="3"/>
  <c r="E43" i="3"/>
  <c r="E44" i="3"/>
  <c r="E45" i="3"/>
  <c r="E46" i="3"/>
  <c r="E38" i="6" l="1"/>
  <c r="E38" i="4" s="1"/>
  <c r="E37" i="6"/>
  <c r="E37" i="4" s="1"/>
  <c r="F41" i="6"/>
  <c r="F41" i="4" s="1"/>
  <c r="F33" i="4"/>
  <c r="E39" i="6"/>
  <c r="E39" i="4" s="1"/>
  <c r="E32" i="4"/>
  <c r="E33" i="4"/>
  <c r="D37" i="6"/>
  <c r="D37" i="4" s="1"/>
  <c r="D38" i="6"/>
  <c r="D38" i="4" s="1"/>
  <c r="D35" i="6"/>
  <c r="D35" i="4" s="1"/>
  <c r="D28" i="4"/>
  <c r="D29" i="4"/>
  <c r="D30" i="4"/>
  <c r="D31" i="4"/>
  <c r="D32" i="4"/>
  <c r="D62" i="3"/>
  <c r="D63" i="3"/>
  <c r="D64" i="3"/>
  <c r="D65" i="3"/>
  <c r="D66" i="3"/>
  <c r="D67" i="3"/>
  <c r="D55" i="3"/>
  <c r="D56" i="3"/>
  <c r="D58" i="3"/>
  <c r="D60" i="3"/>
  <c r="D48" i="3"/>
  <c r="D49" i="3"/>
  <c r="D50" i="3"/>
  <c r="D51" i="3"/>
  <c r="D52" i="3"/>
  <c r="D53" i="3"/>
  <c r="D41" i="3"/>
  <c r="D42" i="3"/>
  <c r="D43" i="3"/>
  <c r="D44" i="3"/>
  <c r="D45" i="3"/>
  <c r="D46" i="3"/>
  <c r="D40" i="6" l="1"/>
  <c r="D40" i="4" s="1"/>
  <c r="D36" i="6"/>
  <c r="D36" i="4" s="1"/>
  <c r="D39" i="6"/>
  <c r="D39" i="4" s="1"/>
  <c r="D27" i="4"/>
  <c r="C27" i="4"/>
  <c r="C36" i="6"/>
  <c r="C36" i="4" s="1"/>
  <c r="C33" i="4"/>
  <c r="C38" i="6"/>
  <c r="C38" i="4" s="1"/>
  <c r="C31" i="4"/>
  <c r="C32" i="4"/>
  <c r="C62" i="3"/>
  <c r="C63" i="3"/>
  <c r="C64" i="3"/>
  <c r="C65" i="3"/>
  <c r="C66" i="3"/>
  <c r="C67" i="3"/>
  <c r="C55" i="3"/>
  <c r="C56" i="3"/>
  <c r="C58" i="3"/>
  <c r="C60" i="3"/>
  <c r="C48" i="3"/>
  <c r="C49" i="3"/>
  <c r="C50" i="3"/>
  <c r="C51" i="3"/>
  <c r="C52" i="3"/>
  <c r="C53" i="3"/>
  <c r="C41" i="3"/>
  <c r="C42" i="3"/>
  <c r="C43" i="3"/>
  <c r="C44" i="3"/>
  <c r="C45" i="3"/>
  <c r="C46" i="3"/>
  <c r="C37" i="6" l="1"/>
  <c r="C37" i="4" s="1"/>
  <c r="C35" i="6"/>
  <c r="C35" i="4" s="1"/>
  <c r="C40" i="6"/>
  <c r="C40" i="4" s="1"/>
  <c r="C28" i="4"/>
  <c r="C39" i="6"/>
  <c r="C39" i="4" s="1"/>
  <c r="C29" i="4"/>
  <c r="C41" i="6"/>
  <c r="C41" i="4" s="1"/>
  <c r="C30" i="4"/>
  <c r="D33" i="4"/>
  <c r="D41" i="6"/>
  <c r="D41" i="4" s="1"/>
  <c r="O92" i="1"/>
  <c r="E101" i="1"/>
  <c r="F101" i="1"/>
  <c r="G101" i="1"/>
  <c r="H101" i="1"/>
  <c r="I101" i="1"/>
  <c r="J101" i="1"/>
  <c r="K101" i="1"/>
  <c r="L101" i="1"/>
  <c r="M101" i="1"/>
  <c r="N68" i="1" s="1"/>
  <c r="D101" i="1"/>
  <c r="B31" i="4" l="1"/>
  <c r="N31" i="6"/>
  <c r="N28" i="6"/>
  <c r="B29" i="4"/>
  <c r="N30" i="6"/>
  <c r="N32" i="6"/>
  <c r="B27" i="6"/>
  <c r="B40" i="6"/>
  <c r="B40" i="4" s="1"/>
  <c r="B39" i="6"/>
  <c r="B39" i="4" s="1"/>
  <c r="B38" i="6"/>
  <c r="B38" i="4" s="1"/>
  <c r="B37" i="6"/>
  <c r="B37" i="4" s="1"/>
  <c r="B36" i="6"/>
  <c r="B36" i="4" s="1"/>
  <c r="O59" i="3"/>
  <c r="O57" i="3"/>
  <c r="O68" i="1"/>
  <c r="N63" i="3"/>
  <c r="N64" i="3"/>
  <c r="N65" i="3"/>
  <c r="N66" i="3"/>
  <c r="N62" i="3"/>
  <c r="N56" i="3"/>
  <c r="N58" i="3"/>
  <c r="N55" i="3"/>
  <c r="N49" i="3"/>
  <c r="N50" i="3"/>
  <c r="N51" i="3"/>
  <c r="N52" i="3"/>
  <c r="N53" i="3"/>
  <c r="N48" i="3"/>
  <c r="N42" i="3"/>
  <c r="N43" i="3"/>
  <c r="N44" i="3"/>
  <c r="N45" i="3"/>
  <c r="N41" i="3"/>
  <c r="B63" i="3"/>
  <c r="B64" i="3"/>
  <c r="B65" i="3"/>
  <c r="B66" i="3"/>
  <c r="B67" i="3"/>
  <c r="B62" i="3"/>
  <c r="B56" i="3"/>
  <c r="B58" i="3"/>
  <c r="B60" i="3"/>
  <c r="B55" i="3"/>
  <c r="B49" i="3"/>
  <c r="B50" i="3"/>
  <c r="B51" i="3"/>
  <c r="B52" i="3"/>
  <c r="B53" i="3"/>
  <c r="B48" i="3"/>
  <c r="B42" i="3"/>
  <c r="B43" i="3"/>
  <c r="B44" i="3"/>
  <c r="B45" i="3"/>
  <c r="B46" i="3"/>
  <c r="B41" i="3"/>
  <c r="B101" i="1"/>
  <c r="O61" i="1"/>
  <c r="B94" i="1"/>
  <c r="O87" i="1"/>
  <c r="O54" i="1"/>
  <c r="P54" i="1" s="1"/>
  <c r="N46" i="3"/>
  <c r="B80" i="1"/>
  <c r="O47" i="1"/>
  <c r="O44" i="1"/>
  <c r="P44" i="1" s="1"/>
  <c r="O67" i="1"/>
  <c r="P67" i="1" s="1"/>
  <c r="P66" i="1"/>
  <c r="O65" i="1"/>
  <c r="P65" i="1" s="1"/>
  <c r="O64" i="1"/>
  <c r="P64" i="1" s="1"/>
  <c r="O63" i="1"/>
  <c r="P63" i="1" s="1"/>
  <c r="O59" i="1"/>
  <c r="P59" i="1" s="1"/>
  <c r="O57" i="1"/>
  <c r="P57" i="1" s="1"/>
  <c r="O56" i="1"/>
  <c r="P56" i="1" s="1"/>
  <c r="O53" i="1"/>
  <c r="P53" i="1" s="1"/>
  <c r="O52" i="1"/>
  <c r="P52" i="1" s="1"/>
  <c r="O51" i="1"/>
  <c r="P51" i="1" s="1"/>
  <c r="O50" i="1"/>
  <c r="P50" i="1" s="1"/>
  <c r="O49" i="1"/>
  <c r="P49" i="1" s="1"/>
  <c r="O46" i="1"/>
  <c r="P46" i="1" s="1"/>
  <c r="O45" i="1"/>
  <c r="P45" i="1" s="1"/>
  <c r="O43" i="1"/>
  <c r="P43" i="1" s="1"/>
  <c r="O42" i="1"/>
  <c r="P42" i="1" s="1"/>
  <c r="B33" i="6" l="1"/>
  <c r="B21" i="6" s="1"/>
  <c r="B21" i="4" s="1"/>
  <c r="B15" i="6"/>
  <c r="B15" i="4" s="1"/>
  <c r="N21" i="4"/>
  <c r="N41" i="6"/>
  <c r="P47" i="1"/>
  <c r="P68" i="1"/>
  <c r="P61" i="1"/>
  <c r="P56" i="3"/>
  <c r="P62" i="3"/>
  <c r="P63" i="3"/>
  <c r="P65" i="3"/>
  <c r="P64" i="3"/>
  <c r="P66" i="3"/>
  <c r="P48" i="3"/>
  <c r="P50" i="3"/>
  <c r="P51" i="3"/>
  <c r="P52" i="3"/>
  <c r="P53" i="3"/>
  <c r="N38" i="6"/>
  <c r="N38" i="4" s="1"/>
  <c r="N35" i="6"/>
  <c r="N37" i="6"/>
  <c r="P67" i="3"/>
  <c r="P60" i="3"/>
  <c r="N27" i="6"/>
  <c r="N27" i="4" s="1"/>
  <c r="O80" i="1"/>
  <c r="O60" i="3"/>
  <c r="P58" i="3"/>
  <c r="P55" i="3"/>
  <c r="O67" i="3"/>
  <c r="P49" i="3"/>
  <c r="N29" i="6"/>
  <c r="B32" i="4"/>
  <c r="B28" i="4"/>
  <c r="B35" i="6"/>
  <c r="B35" i="4" s="1"/>
  <c r="B27" i="4"/>
  <c r="B30" i="4"/>
  <c r="O46" i="3"/>
  <c r="N31" i="4"/>
  <c r="N30" i="4"/>
  <c r="N32" i="4"/>
  <c r="N28" i="4"/>
  <c r="O65" i="3"/>
  <c r="O63" i="3"/>
  <c r="O66" i="3"/>
  <c r="O64" i="3"/>
  <c r="O62" i="3"/>
  <c r="O56" i="3"/>
  <c r="O58" i="3"/>
  <c r="O55" i="3"/>
  <c r="O52" i="3"/>
  <c r="O50" i="3"/>
  <c r="O48" i="3"/>
  <c r="O53" i="3"/>
  <c r="O51" i="3"/>
  <c r="O49" i="3"/>
  <c r="O45" i="3"/>
  <c r="O43" i="3"/>
  <c r="O41" i="3"/>
  <c r="O44" i="3"/>
  <c r="O42" i="3"/>
  <c r="O101" i="1"/>
  <c r="N60" i="3"/>
  <c r="O94" i="1"/>
  <c r="N67" i="3"/>
  <c r="M55" i="4"/>
  <c r="M56" i="4"/>
  <c r="M57" i="4"/>
  <c r="M58" i="4"/>
  <c r="M59" i="4"/>
  <c r="M60" i="4"/>
  <c r="M61" i="4"/>
  <c r="M47" i="4"/>
  <c r="M48" i="4"/>
  <c r="M49" i="4"/>
  <c r="M50" i="4"/>
  <c r="M51" i="4"/>
  <c r="M52" i="4"/>
  <c r="M53" i="4"/>
  <c r="N60" i="6"/>
  <c r="M61" i="6"/>
  <c r="M55" i="6"/>
  <c r="M56" i="6"/>
  <c r="M57" i="6"/>
  <c r="M58" i="6"/>
  <c r="M59" i="6"/>
  <c r="M60" i="6"/>
  <c r="M53" i="6"/>
  <c r="M92" i="3"/>
  <c r="M93" i="3"/>
  <c r="M94" i="3"/>
  <c r="M95" i="3"/>
  <c r="M96" i="3"/>
  <c r="M86" i="3"/>
  <c r="M87" i="3"/>
  <c r="M88" i="3"/>
  <c r="M89" i="3"/>
  <c r="M90" i="3"/>
  <c r="M80" i="3"/>
  <c r="M81" i="3"/>
  <c r="M82" i="3"/>
  <c r="M83" i="3"/>
  <c r="M84" i="3"/>
  <c r="M74" i="3"/>
  <c r="M75" i="3"/>
  <c r="M76" i="3"/>
  <c r="M77" i="3"/>
  <c r="M78" i="3"/>
  <c r="N97" i="1"/>
  <c r="N98" i="1"/>
  <c r="N99" i="1"/>
  <c r="N100" i="1"/>
  <c r="N96" i="1"/>
  <c r="N90" i="1"/>
  <c r="N92" i="1"/>
  <c r="N89" i="1"/>
  <c r="N83" i="1"/>
  <c r="N84" i="1"/>
  <c r="N85" i="1"/>
  <c r="N86" i="1"/>
  <c r="N82" i="1"/>
  <c r="N76" i="1"/>
  <c r="N77" i="1"/>
  <c r="N78" i="1"/>
  <c r="N79" i="1"/>
  <c r="N75" i="1"/>
  <c r="N29" i="4" l="1"/>
  <c r="N33" i="6"/>
  <c r="P41" i="3"/>
  <c r="P44" i="3"/>
  <c r="N37" i="4"/>
  <c r="P45" i="3"/>
  <c r="N39" i="6"/>
  <c r="N39" i="4" s="1"/>
  <c r="P43" i="3"/>
  <c r="P42" i="3"/>
  <c r="N36" i="6"/>
  <c r="N36" i="4" s="1"/>
  <c r="P46" i="3"/>
  <c r="N40" i="6"/>
  <c r="N40" i="4" s="1"/>
  <c r="N35" i="4"/>
  <c r="B33" i="4"/>
  <c r="B41" i="6"/>
  <c r="B41" i="4" s="1"/>
  <c r="L55" i="4"/>
  <c r="L56" i="4"/>
  <c r="L57" i="4"/>
  <c r="L58" i="4"/>
  <c r="L59" i="4"/>
  <c r="L60" i="4"/>
  <c r="L61" i="4"/>
  <c r="L47" i="4"/>
  <c r="L48" i="4"/>
  <c r="L49" i="4"/>
  <c r="L50" i="4"/>
  <c r="L51" i="4"/>
  <c r="L52" i="4"/>
  <c r="L53" i="4"/>
  <c r="L55" i="6"/>
  <c r="L56" i="6"/>
  <c r="L57" i="6"/>
  <c r="L58" i="6"/>
  <c r="L59" i="6"/>
  <c r="L60" i="6"/>
  <c r="L61" i="6"/>
  <c r="L53" i="6"/>
  <c r="L92" i="3"/>
  <c r="L93" i="3"/>
  <c r="L94" i="3"/>
  <c r="L95" i="3"/>
  <c r="L96" i="3"/>
  <c r="L86" i="3"/>
  <c r="L87" i="3"/>
  <c r="L88" i="3"/>
  <c r="L89" i="3"/>
  <c r="L90" i="3"/>
  <c r="L80" i="3"/>
  <c r="L81" i="3"/>
  <c r="L82" i="3"/>
  <c r="L83" i="3"/>
  <c r="L84" i="3"/>
  <c r="L74" i="3"/>
  <c r="L75" i="3"/>
  <c r="L76" i="3"/>
  <c r="L77" i="3"/>
  <c r="L78" i="3"/>
  <c r="N33" i="4" l="1"/>
  <c r="N41" i="4"/>
  <c r="K57" i="4"/>
  <c r="K47" i="4"/>
  <c r="K48" i="4"/>
  <c r="K49" i="4"/>
  <c r="K50" i="4"/>
  <c r="K51" i="4"/>
  <c r="K52" i="4"/>
  <c r="K55" i="6"/>
  <c r="K55" i="4" s="1"/>
  <c r="K56" i="6"/>
  <c r="K56" i="4" s="1"/>
  <c r="K57" i="6"/>
  <c r="K58" i="6"/>
  <c r="K58" i="4" s="1"/>
  <c r="K59" i="6"/>
  <c r="K59" i="4" s="1"/>
  <c r="K60" i="6"/>
  <c r="K60" i="4" s="1"/>
  <c r="K53" i="6"/>
  <c r="K53" i="4" s="1"/>
  <c r="K92" i="3"/>
  <c r="K93" i="3"/>
  <c r="K94" i="3"/>
  <c r="K95" i="3"/>
  <c r="K96" i="3"/>
  <c r="K86" i="3"/>
  <c r="K87" i="3"/>
  <c r="K88" i="3"/>
  <c r="K89" i="3"/>
  <c r="K90" i="3"/>
  <c r="K80" i="3"/>
  <c r="K81" i="3"/>
  <c r="K82" i="3"/>
  <c r="K83" i="3"/>
  <c r="K84" i="3"/>
  <c r="K74" i="3"/>
  <c r="K75" i="3"/>
  <c r="K76" i="3"/>
  <c r="K77" i="3"/>
  <c r="K78" i="3"/>
  <c r="K61" i="6" l="1"/>
  <c r="K61" i="4" s="1"/>
  <c r="J55" i="4"/>
  <c r="J56" i="4"/>
  <c r="J57" i="4"/>
  <c r="J58" i="4"/>
  <c r="J59" i="4"/>
  <c r="J60" i="4"/>
  <c r="J61" i="4"/>
  <c r="J47" i="4"/>
  <c r="J48" i="4"/>
  <c r="J49" i="4"/>
  <c r="J50" i="4"/>
  <c r="J51" i="4"/>
  <c r="J52" i="4"/>
  <c r="J53" i="4"/>
  <c r="J55" i="6"/>
  <c r="J56" i="6"/>
  <c r="J57" i="6"/>
  <c r="J58" i="6"/>
  <c r="J59" i="6"/>
  <c r="J60" i="6"/>
  <c r="J61" i="6"/>
  <c r="J53" i="6"/>
  <c r="J92" i="3"/>
  <c r="J93" i="3"/>
  <c r="J94" i="3"/>
  <c r="J95" i="3"/>
  <c r="J96" i="3"/>
  <c r="J86" i="3"/>
  <c r="J87" i="3"/>
  <c r="J88" i="3"/>
  <c r="J89" i="3"/>
  <c r="J90" i="3"/>
  <c r="J80" i="3"/>
  <c r="J81" i="3"/>
  <c r="J82" i="3"/>
  <c r="J83" i="3"/>
  <c r="J84" i="3"/>
  <c r="J74" i="3"/>
  <c r="J75" i="3"/>
  <c r="J76" i="3"/>
  <c r="J77" i="3"/>
  <c r="J78" i="3"/>
  <c r="I47" i="4" l="1"/>
  <c r="I48" i="4"/>
  <c r="I49" i="4"/>
  <c r="I50" i="4"/>
  <c r="I51" i="4"/>
  <c r="I52" i="4"/>
  <c r="I53" i="4"/>
  <c r="I60" i="6"/>
  <c r="I60" i="4" s="1"/>
  <c r="I55" i="6"/>
  <c r="I55" i="4" s="1"/>
  <c r="I56" i="6"/>
  <c r="I56" i="4" s="1"/>
  <c r="I57" i="6"/>
  <c r="I57" i="4" s="1"/>
  <c r="I58" i="6"/>
  <c r="I58" i="4" s="1"/>
  <c r="I59" i="6"/>
  <c r="I59" i="4" s="1"/>
  <c r="I53" i="6"/>
  <c r="I61" i="6" s="1"/>
  <c r="I61" i="4" s="1"/>
  <c r="I92" i="3"/>
  <c r="I93" i="3"/>
  <c r="I94" i="3"/>
  <c r="I95" i="3"/>
  <c r="I96" i="3"/>
  <c r="I86" i="3"/>
  <c r="I87" i="3"/>
  <c r="I88" i="3"/>
  <c r="I89" i="3"/>
  <c r="I90" i="3"/>
  <c r="I80" i="3"/>
  <c r="I81" i="3"/>
  <c r="I82" i="3"/>
  <c r="I83" i="3"/>
  <c r="I84" i="3"/>
  <c r="I74" i="3"/>
  <c r="I75" i="3"/>
  <c r="I76" i="3"/>
  <c r="I77" i="3"/>
  <c r="I78" i="3"/>
  <c r="H47" i="4" l="1"/>
  <c r="H48" i="4"/>
  <c r="H49" i="4"/>
  <c r="H50" i="4"/>
  <c r="H51" i="4"/>
  <c r="H52" i="4"/>
  <c r="H60" i="6"/>
  <c r="H60" i="4" s="1"/>
  <c r="H56" i="6"/>
  <c r="H56" i="4" s="1"/>
  <c r="H57" i="6"/>
  <c r="H57" i="4" s="1"/>
  <c r="H58" i="6"/>
  <c r="H58" i="4" s="1"/>
  <c r="H59" i="6"/>
  <c r="H59" i="4" s="1"/>
  <c r="H55" i="6"/>
  <c r="H55" i="4" s="1"/>
  <c r="H53" i="6"/>
  <c r="H53" i="4" s="1"/>
  <c r="H93" i="3"/>
  <c r="H94" i="3"/>
  <c r="H95" i="3"/>
  <c r="H96" i="3"/>
  <c r="H92" i="3"/>
  <c r="H87" i="3"/>
  <c r="H88" i="3"/>
  <c r="H89" i="3"/>
  <c r="H90" i="3"/>
  <c r="H86" i="3"/>
  <c r="H81" i="3"/>
  <c r="H82" i="3"/>
  <c r="H83" i="3"/>
  <c r="H84" i="3"/>
  <c r="H80" i="3"/>
  <c r="H75" i="3"/>
  <c r="H76" i="3"/>
  <c r="H77" i="3"/>
  <c r="H78" i="3"/>
  <c r="H74" i="3"/>
  <c r="O100" i="1"/>
  <c r="P100" i="1" s="1"/>
  <c r="H61" i="6" l="1"/>
  <c r="H61" i="4" s="1"/>
  <c r="G47" i="4"/>
  <c r="G48" i="4"/>
  <c r="G49" i="4"/>
  <c r="G50" i="4"/>
  <c r="G51" i="4"/>
  <c r="G52" i="4"/>
  <c r="G60" i="6"/>
  <c r="G60" i="4" s="1"/>
  <c r="G55" i="6"/>
  <c r="G55" i="4" s="1"/>
  <c r="G56" i="6"/>
  <c r="G56" i="4" s="1"/>
  <c r="G57" i="6"/>
  <c r="G57" i="4" s="1"/>
  <c r="G58" i="6"/>
  <c r="G58" i="4" s="1"/>
  <c r="G59" i="6"/>
  <c r="G59" i="4" s="1"/>
  <c r="G53" i="6"/>
  <c r="G53" i="4" s="1"/>
  <c r="G92" i="3"/>
  <c r="G93" i="3"/>
  <c r="G94" i="3"/>
  <c r="G95" i="3"/>
  <c r="G96" i="3"/>
  <c r="G86" i="3"/>
  <c r="G87" i="3"/>
  <c r="G88" i="3"/>
  <c r="G89" i="3"/>
  <c r="G90" i="3"/>
  <c r="G80" i="3"/>
  <c r="G81" i="3"/>
  <c r="G82" i="3"/>
  <c r="G83" i="3"/>
  <c r="G84" i="3"/>
  <c r="G74" i="3"/>
  <c r="G75" i="3"/>
  <c r="G76" i="3"/>
  <c r="G77" i="3"/>
  <c r="G78" i="3"/>
  <c r="G61" i="6" l="1"/>
  <c r="G61" i="4" s="1"/>
  <c r="F60" i="4"/>
  <c r="F47" i="4"/>
  <c r="F48" i="4"/>
  <c r="F49" i="4"/>
  <c r="F50" i="4"/>
  <c r="F51" i="4"/>
  <c r="F52" i="4"/>
  <c r="F60" i="6"/>
  <c r="F59" i="6"/>
  <c r="F59" i="4" s="1"/>
  <c r="F58" i="6"/>
  <c r="F58" i="4" s="1"/>
  <c r="F57" i="6"/>
  <c r="F57" i="4" s="1"/>
  <c r="F56" i="6"/>
  <c r="F56" i="4" s="1"/>
  <c r="F55" i="6"/>
  <c r="F55" i="4" s="1"/>
  <c r="F53" i="6"/>
  <c r="F53" i="4" s="1"/>
  <c r="F92" i="3"/>
  <c r="F93" i="3"/>
  <c r="F94" i="3"/>
  <c r="F95" i="3"/>
  <c r="F96" i="3"/>
  <c r="F86" i="3"/>
  <c r="F87" i="3"/>
  <c r="F88" i="3"/>
  <c r="F89" i="3"/>
  <c r="F90" i="3"/>
  <c r="F80" i="3"/>
  <c r="F81" i="3"/>
  <c r="F82" i="3"/>
  <c r="F83" i="3"/>
  <c r="F84" i="3"/>
  <c r="F74" i="3"/>
  <c r="F75" i="3"/>
  <c r="F76" i="3"/>
  <c r="F77" i="3"/>
  <c r="F78" i="3"/>
  <c r="F61" i="6" l="1"/>
  <c r="F61" i="4" s="1"/>
  <c r="E55" i="4"/>
  <c r="E58" i="4"/>
  <c r="E59" i="4"/>
  <c r="E60" i="4"/>
  <c r="E47" i="4"/>
  <c r="E48" i="4"/>
  <c r="E49" i="4"/>
  <c r="E50" i="4"/>
  <c r="E51" i="4"/>
  <c r="E52" i="4"/>
  <c r="E55" i="6"/>
  <c r="E56" i="6"/>
  <c r="E56" i="4" s="1"/>
  <c r="E57" i="6"/>
  <c r="E57" i="4" s="1"/>
  <c r="E58" i="6"/>
  <c r="E59" i="6"/>
  <c r="E60" i="6"/>
  <c r="E53" i="6"/>
  <c r="E53" i="4" s="1"/>
  <c r="E92" i="3"/>
  <c r="E93" i="3"/>
  <c r="E94" i="3"/>
  <c r="E95" i="3"/>
  <c r="E96" i="3"/>
  <c r="E86" i="3"/>
  <c r="E87" i="3"/>
  <c r="E88" i="3"/>
  <c r="E89" i="3"/>
  <c r="E90" i="3"/>
  <c r="E80" i="3"/>
  <c r="E81" i="3"/>
  <c r="E82" i="3"/>
  <c r="E83" i="3"/>
  <c r="E84" i="3"/>
  <c r="E75" i="3"/>
  <c r="E76" i="3"/>
  <c r="E77" i="3"/>
  <c r="E78" i="3"/>
  <c r="E74" i="3"/>
  <c r="E61" i="6" l="1"/>
  <c r="E61" i="4" s="1"/>
  <c r="D55" i="4"/>
  <c r="D58" i="4"/>
  <c r="D59" i="4"/>
  <c r="D60" i="4"/>
  <c r="D47" i="4"/>
  <c r="D48" i="4"/>
  <c r="D49" i="4"/>
  <c r="D50" i="4"/>
  <c r="D51" i="4"/>
  <c r="D52" i="4"/>
  <c r="D53" i="4"/>
  <c r="D56" i="6"/>
  <c r="D56" i="4" s="1"/>
  <c r="D57" i="6"/>
  <c r="D57" i="4" s="1"/>
  <c r="D58" i="6"/>
  <c r="D59" i="6"/>
  <c r="D60" i="6"/>
  <c r="D55" i="6"/>
  <c r="D53" i="6"/>
  <c r="D61" i="6" s="1"/>
  <c r="D61" i="4" s="1"/>
  <c r="D93" i="3"/>
  <c r="D94" i="3"/>
  <c r="D95" i="3"/>
  <c r="D96" i="3"/>
  <c r="D92" i="3"/>
  <c r="D87" i="3"/>
  <c r="D88" i="3"/>
  <c r="D89" i="3"/>
  <c r="D90" i="3"/>
  <c r="D86" i="3"/>
  <c r="D81" i="3"/>
  <c r="D82" i="3"/>
  <c r="D83" i="3"/>
  <c r="D84" i="3"/>
  <c r="D80" i="3"/>
  <c r="D75" i="3"/>
  <c r="D76" i="3"/>
  <c r="D77" i="3"/>
  <c r="D78" i="3"/>
  <c r="D74" i="3"/>
  <c r="C55" i="4" l="1"/>
  <c r="C58" i="4"/>
  <c r="C59" i="4"/>
  <c r="C60" i="4"/>
  <c r="C47" i="4"/>
  <c r="C48" i="4"/>
  <c r="C49" i="4"/>
  <c r="C50" i="4"/>
  <c r="C51" i="4"/>
  <c r="C52" i="4"/>
  <c r="C55" i="6"/>
  <c r="C56" i="6"/>
  <c r="C56" i="4" s="1"/>
  <c r="C57" i="6"/>
  <c r="C57" i="4" s="1"/>
  <c r="C58" i="6"/>
  <c r="C59" i="6"/>
  <c r="C60" i="6"/>
  <c r="C53" i="6"/>
  <c r="C53" i="4" s="1"/>
  <c r="C92" i="3"/>
  <c r="C93" i="3"/>
  <c r="C94" i="3"/>
  <c r="C95" i="3"/>
  <c r="C96" i="3"/>
  <c r="C86" i="3"/>
  <c r="C87" i="3"/>
  <c r="C88" i="3"/>
  <c r="C89" i="3"/>
  <c r="C90" i="3"/>
  <c r="C80" i="3"/>
  <c r="C81" i="3"/>
  <c r="C82" i="3"/>
  <c r="C83" i="3"/>
  <c r="C84" i="3"/>
  <c r="B93" i="3"/>
  <c r="B94" i="3"/>
  <c r="B95" i="3"/>
  <c r="B96" i="3"/>
  <c r="B92" i="3"/>
  <c r="B87" i="3"/>
  <c r="B88" i="3"/>
  <c r="B89" i="3"/>
  <c r="B90" i="3"/>
  <c r="B86" i="3"/>
  <c r="B81" i="3"/>
  <c r="B82" i="3"/>
  <c r="B83" i="3"/>
  <c r="B84" i="3"/>
  <c r="B80" i="3"/>
  <c r="C74" i="3"/>
  <c r="C75" i="3"/>
  <c r="C76" i="3"/>
  <c r="C77" i="3"/>
  <c r="C78" i="3"/>
  <c r="B75" i="3"/>
  <c r="B76" i="3"/>
  <c r="B77" i="3"/>
  <c r="B78" i="3"/>
  <c r="B74" i="3"/>
  <c r="C61" i="6" l="1"/>
  <c r="C61" i="4" s="1"/>
  <c r="N60" i="4"/>
  <c r="B60" i="4"/>
  <c r="B59" i="4"/>
  <c r="B58" i="4"/>
  <c r="B56" i="4"/>
  <c r="B55" i="4"/>
  <c r="B52" i="4"/>
  <c r="B51" i="4"/>
  <c r="B50" i="4"/>
  <c r="B49" i="4"/>
  <c r="B48" i="4"/>
  <c r="B47" i="4"/>
  <c r="B60" i="6"/>
  <c r="B59" i="6"/>
  <c r="B58" i="6"/>
  <c r="B57" i="6"/>
  <c r="B57" i="4" s="1"/>
  <c r="B56" i="6"/>
  <c r="B55" i="6"/>
  <c r="B53" i="6"/>
  <c r="B53" i="4" s="1"/>
  <c r="B61" i="6" l="1"/>
  <c r="B61" i="4" s="1"/>
  <c r="N52" i="6"/>
  <c r="N52" i="4" s="1"/>
  <c r="N87" i="3" l="1"/>
  <c r="N89" i="3"/>
  <c r="N81" i="3"/>
  <c r="N82" i="3"/>
  <c r="N83" i="3"/>
  <c r="N84" i="3"/>
  <c r="N80" i="3"/>
  <c r="N75" i="3"/>
  <c r="N76" i="3"/>
  <c r="N77" i="3"/>
  <c r="N78" i="3"/>
  <c r="N74" i="3"/>
  <c r="N93" i="3"/>
  <c r="N94" i="3"/>
  <c r="N95" i="3"/>
  <c r="N96" i="3"/>
  <c r="N92" i="3"/>
  <c r="N86" i="3"/>
  <c r="O97" i="1"/>
  <c r="P97" i="1" s="1"/>
  <c r="O88" i="3"/>
  <c r="O90" i="1"/>
  <c r="P90" i="1" s="1"/>
  <c r="O86" i="1"/>
  <c r="P86" i="1" s="1"/>
  <c r="P92" i="1"/>
  <c r="O79" i="1"/>
  <c r="P79" i="1" s="1"/>
  <c r="O77" i="1"/>
  <c r="P77" i="1" s="1"/>
  <c r="O85" i="1"/>
  <c r="P85" i="1" s="1"/>
  <c r="O84" i="1"/>
  <c r="P84" i="1" s="1"/>
  <c r="O78" i="1"/>
  <c r="P78" i="1" s="1"/>
  <c r="O99" i="1"/>
  <c r="P99" i="1" s="1"/>
  <c r="O98" i="1"/>
  <c r="P98" i="1" s="1"/>
  <c r="O96" i="1"/>
  <c r="P96" i="1" s="1"/>
  <c r="O89" i="1"/>
  <c r="P89" i="1" s="1"/>
  <c r="O83" i="1"/>
  <c r="P83" i="1" s="1"/>
  <c r="O82" i="1"/>
  <c r="P82" i="1" s="1"/>
  <c r="O76" i="1"/>
  <c r="P76" i="1" s="1"/>
  <c r="O75" i="1"/>
  <c r="P75" i="1" s="1"/>
  <c r="P83" i="3" l="1"/>
  <c r="O83" i="3"/>
  <c r="O96" i="3"/>
  <c r="P96" i="3"/>
  <c r="O93" i="3"/>
  <c r="P93" i="3"/>
  <c r="P92" i="3"/>
  <c r="P95" i="3"/>
  <c r="O94" i="3"/>
  <c r="P94" i="3"/>
  <c r="P87" i="3"/>
  <c r="P89" i="3"/>
  <c r="O86" i="3"/>
  <c r="O82" i="3"/>
  <c r="P82" i="3"/>
  <c r="P84" i="3"/>
  <c r="O80" i="3"/>
  <c r="P80" i="3"/>
  <c r="P81" i="3"/>
  <c r="N47" i="6"/>
  <c r="N47" i="4" s="1"/>
  <c r="N50" i="6"/>
  <c r="N50" i="4" s="1"/>
  <c r="N49" i="6"/>
  <c r="N49" i="4" s="1"/>
  <c r="N51" i="6"/>
  <c r="N51" i="4" s="1"/>
  <c r="N48" i="6"/>
  <c r="N48" i="4" s="1"/>
  <c r="O92" i="3"/>
  <c r="O81" i="3"/>
  <c r="O95" i="3"/>
  <c r="O87" i="3"/>
  <c r="O84" i="3"/>
  <c r="P86" i="3"/>
  <c r="O89" i="3"/>
  <c r="O74" i="3"/>
  <c r="O78" i="3"/>
  <c r="O77" i="3"/>
  <c r="O76" i="3"/>
  <c r="O75" i="3"/>
  <c r="M75" i="4"/>
  <c r="M76" i="4"/>
  <c r="M77" i="4"/>
  <c r="M67" i="4"/>
  <c r="M68" i="4"/>
  <c r="M69" i="4"/>
  <c r="M70" i="4"/>
  <c r="M71" i="4"/>
  <c r="M72" i="4"/>
  <c r="M75" i="6"/>
  <c r="M76" i="6"/>
  <c r="M77" i="6"/>
  <c r="M78" i="6"/>
  <c r="M78" i="4" s="1"/>
  <c r="M79" i="6"/>
  <c r="M79" i="4" s="1"/>
  <c r="M80" i="6"/>
  <c r="M80" i="4" s="1"/>
  <c r="N80" i="6"/>
  <c r="M73" i="6"/>
  <c r="M73" i="4" s="1"/>
  <c r="M121" i="3"/>
  <c r="M122" i="3"/>
  <c r="M123" i="3"/>
  <c r="M124" i="3"/>
  <c r="M125" i="3"/>
  <c r="M115" i="3"/>
  <c r="M116" i="3"/>
  <c r="M117" i="3"/>
  <c r="M118" i="3"/>
  <c r="M119" i="3"/>
  <c r="M109" i="3"/>
  <c r="M110" i="3"/>
  <c r="M111" i="3"/>
  <c r="M112" i="3"/>
  <c r="M113" i="3"/>
  <c r="M103" i="3"/>
  <c r="M104" i="3"/>
  <c r="M105" i="3"/>
  <c r="M106" i="3"/>
  <c r="M107" i="3"/>
  <c r="N127" i="1"/>
  <c r="N128" i="1"/>
  <c r="N129" i="1"/>
  <c r="N130" i="1"/>
  <c r="N126" i="1"/>
  <c r="N123" i="1"/>
  <c r="N115" i="1"/>
  <c r="N116" i="1"/>
  <c r="N117" i="1"/>
  <c r="N118" i="1"/>
  <c r="N114" i="1"/>
  <c r="N109" i="1"/>
  <c r="N110" i="1"/>
  <c r="N111" i="1"/>
  <c r="N112" i="1"/>
  <c r="N108" i="1"/>
  <c r="N53" i="6" l="1"/>
  <c r="N61" i="6" s="1"/>
  <c r="N55" i="6"/>
  <c r="N55" i="4" s="1"/>
  <c r="P74" i="3"/>
  <c r="N58" i="6"/>
  <c r="N58" i="4" s="1"/>
  <c r="P77" i="3"/>
  <c r="N56" i="6"/>
  <c r="N56" i="4" s="1"/>
  <c r="P75" i="3"/>
  <c r="N59" i="6"/>
  <c r="N59" i="4" s="1"/>
  <c r="P78" i="3"/>
  <c r="N57" i="6"/>
  <c r="N57" i="4" s="1"/>
  <c r="P76" i="3"/>
  <c r="L67" i="4"/>
  <c r="L68" i="4"/>
  <c r="L69" i="4"/>
  <c r="L70" i="4"/>
  <c r="L71" i="4"/>
  <c r="L72" i="4"/>
  <c r="L80" i="6"/>
  <c r="L80" i="4" s="1"/>
  <c r="L73" i="6"/>
  <c r="L73" i="4" s="1"/>
  <c r="L122" i="3"/>
  <c r="L123" i="3"/>
  <c r="L124" i="3"/>
  <c r="L125" i="3"/>
  <c r="L121" i="3"/>
  <c r="L116" i="3"/>
  <c r="L117" i="3"/>
  <c r="L118" i="3"/>
  <c r="L119" i="3"/>
  <c r="L115" i="3"/>
  <c r="L110" i="3"/>
  <c r="L111" i="3"/>
  <c r="L112" i="3"/>
  <c r="L113" i="3"/>
  <c r="L109" i="3"/>
  <c r="L104" i="3"/>
  <c r="L105" i="3"/>
  <c r="L106" i="3"/>
  <c r="L107" i="3"/>
  <c r="L103" i="3"/>
  <c r="N61" i="4" l="1"/>
  <c r="N53" i="4"/>
  <c r="K67" i="4"/>
  <c r="K68" i="4"/>
  <c r="K69" i="4"/>
  <c r="K70" i="4"/>
  <c r="K71" i="4"/>
  <c r="K72" i="4"/>
  <c r="K80" i="6"/>
  <c r="K80" i="4" s="1"/>
  <c r="K73" i="6"/>
  <c r="K73" i="4" s="1"/>
  <c r="K122" i="3"/>
  <c r="K123" i="3"/>
  <c r="K124" i="3"/>
  <c r="K125" i="3"/>
  <c r="K121" i="3"/>
  <c r="K116" i="3"/>
  <c r="K117" i="3"/>
  <c r="K118" i="3"/>
  <c r="K119" i="3"/>
  <c r="K115" i="3"/>
  <c r="K110" i="3"/>
  <c r="K111" i="3"/>
  <c r="K112" i="3"/>
  <c r="K113" i="3"/>
  <c r="K109" i="3"/>
  <c r="K104" i="3"/>
  <c r="K105" i="3"/>
  <c r="K106" i="3"/>
  <c r="K107" i="3"/>
  <c r="K103" i="3"/>
  <c r="J75" i="4" l="1"/>
  <c r="J76" i="4"/>
  <c r="J77" i="4"/>
  <c r="J67" i="4"/>
  <c r="J68" i="4"/>
  <c r="J69" i="4"/>
  <c r="J70" i="4"/>
  <c r="J71" i="4"/>
  <c r="J72" i="4"/>
  <c r="J75" i="6"/>
  <c r="J76" i="6"/>
  <c r="J77" i="6"/>
  <c r="J78" i="6"/>
  <c r="J78" i="4" s="1"/>
  <c r="J79" i="6"/>
  <c r="J79" i="4" s="1"/>
  <c r="J80" i="6"/>
  <c r="J80" i="4" s="1"/>
  <c r="J73" i="6"/>
  <c r="J121" i="3"/>
  <c r="J122" i="3"/>
  <c r="J123" i="3"/>
  <c r="J124" i="3"/>
  <c r="J125" i="3"/>
  <c r="J115" i="3"/>
  <c r="J116" i="3"/>
  <c r="J117" i="3"/>
  <c r="J118" i="3"/>
  <c r="J119" i="3"/>
  <c r="J109" i="3"/>
  <c r="J110" i="3"/>
  <c r="J111" i="3"/>
  <c r="J112" i="3"/>
  <c r="J113" i="3"/>
  <c r="J104" i="3"/>
  <c r="J105" i="3"/>
  <c r="J106" i="3"/>
  <c r="J107" i="3"/>
  <c r="J103" i="3"/>
  <c r="J73" i="4" l="1"/>
  <c r="I76" i="4"/>
  <c r="I68" i="4"/>
  <c r="I69" i="4"/>
  <c r="I70" i="4"/>
  <c r="I71" i="4"/>
  <c r="I72" i="4"/>
  <c r="I67" i="4"/>
  <c r="I80" i="6"/>
  <c r="I80" i="4" s="1"/>
  <c r="I76" i="6"/>
  <c r="I77" i="6"/>
  <c r="I77" i="4" s="1"/>
  <c r="I78" i="6"/>
  <c r="I78" i="4" s="1"/>
  <c r="I79" i="6"/>
  <c r="I79" i="4" s="1"/>
  <c r="I75" i="6"/>
  <c r="I75" i="4" s="1"/>
  <c r="I73" i="6"/>
  <c r="I73" i="4" s="1"/>
  <c r="I122" i="3"/>
  <c r="I123" i="3"/>
  <c r="I124" i="3"/>
  <c r="I125" i="3"/>
  <c r="I121" i="3"/>
  <c r="I116" i="3"/>
  <c r="I117" i="3"/>
  <c r="I118" i="3"/>
  <c r="I119" i="3"/>
  <c r="I115" i="3"/>
  <c r="I110" i="3"/>
  <c r="I111" i="3"/>
  <c r="I112" i="3"/>
  <c r="I113" i="3"/>
  <c r="I109" i="3"/>
  <c r="I104" i="3"/>
  <c r="I105" i="3"/>
  <c r="I106" i="3"/>
  <c r="I107" i="3"/>
  <c r="I103" i="3"/>
  <c r="H76" i="4" l="1"/>
  <c r="H77" i="4"/>
  <c r="H75" i="4"/>
  <c r="H68" i="4"/>
  <c r="H69" i="4"/>
  <c r="H70" i="4"/>
  <c r="H71" i="4"/>
  <c r="H72" i="4"/>
  <c r="H67" i="4"/>
  <c r="H80" i="6"/>
  <c r="H80" i="4" s="1"/>
  <c r="H76" i="6"/>
  <c r="H77" i="6"/>
  <c r="H78" i="6"/>
  <c r="H78" i="4" s="1"/>
  <c r="H79" i="6"/>
  <c r="H79" i="4" s="1"/>
  <c r="H75" i="6"/>
  <c r="H73" i="6"/>
  <c r="H73" i="4" s="1"/>
  <c r="N111" i="3"/>
  <c r="H122" i="3"/>
  <c r="H123" i="3"/>
  <c r="H124" i="3"/>
  <c r="H125" i="3"/>
  <c r="H121" i="3"/>
  <c r="H116" i="3"/>
  <c r="H117" i="3"/>
  <c r="H118" i="3"/>
  <c r="H119" i="3"/>
  <c r="H115" i="3"/>
  <c r="H110" i="3"/>
  <c r="H111" i="3"/>
  <c r="H112" i="3"/>
  <c r="H113" i="3"/>
  <c r="H109" i="3"/>
  <c r="H104" i="3"/>
  <c r="H105" i="3"/>
  <c r="H106" i="3"/>
  <c r="H107" i="3"/>
  <c r="H103" i="3"/>
  <c r="G68" i="4" l="1"/>
  <c r="G69" i="4"/>
  <c r="G70" i="4"/>
  <c r="G71" i="4"/>
  <c r="G72" i="4"/>
  <c r="G67" i="4"/>
  <c r="G80" i="6"/>
  <c r="G80" i="4" s="1"/>
  <c r="G73" i="6"/>
  <c r="N118" i="3"/>
  <c r="G122" i="3"/>
  <c r="G123" i="3"/>
  <c r="G124" i="3"/>
  <c r="G125" i="3"/>
  <c r="G121" i="3"/>
  <c r="G116" i="3"/>
  <c r="G117" i="3"/>
  <c r="G118" i="3"/>
  <c r="G119" i="3"/>
  <c r="G115" i="3"/>
  <c r="G110" i="3"/>
  <c r="G111" i="3"/>
  <c r="G112" i="3"/>
  <c r="G113" i="3"/>
  <c r="G109" i="3"/>
  <c r="G104" i="3"/>
  <c r="G105" i="3"/>
  <c r="G106" i="3"/>
  <c r="G107" i="3"/>
  <c r="G103" i="3"/>
  <c r="G73" i="4" l="1"/>
  <c r="F68" i="4"/>
  <c r="F69" i="4"/>
  <c r="F70" i="4"/>
  <c r="F71" i="4"/>
  <c r="F72" i="4"/>
  <c r="F73" i="4"/>
  <c r="F67" i="4"/>
  <c r="F80" i="6"/>
  <c r="F80" i="4" s="1"/>
  <c r="F73" i="6"/>
  <c r="F122" i="3"/>
  <c r="F123" i="3"/>
  <c r="F124" i="3"/>
  <c r="F125" i="3"/>
  <c r="F121" i="3"/>
  <c r="F116" i="3"/>
  <c r="F117" i="3"/>
  <c r="F118" i="3"/>
  <c r="F119" i="3"/>
  <c r="F115" i="3"/>
  <c r="F110" i="3"/>
  <c r="F111" i="3"/>
  <c r="F112" i="3"/>
  <c r="F113" i="3"/>
  <c r="F109" i="3"/>
  <c r="F104" i="3"/>
  <c r="F105" i="3"/>
  <c r="F106" i="3"/>
  <c r="F107" i="3"/>
  <c r="F103" i="3"/>
  <c r="E68" i="4" l="1"/>
  <c r="E69" i="4"/>
  <c r="E70" i="4"/>
  <c r="E71" i="4"/>
  <c r="E72" i="4"/>
  <c r="D67" i="4"/>
  <c r="E67" i="4"/>
  <c r="E80" i="6"/>
  <c r="E80" i="4" s="1"/>
  <c r="E73" i="6"/>
  <c r="E73" i="4" s="1"/>
  <c r="E122" i="3"/>
  <c r="E123" i="3"/>
  <c r="E124" i="3"/>
  <c r="E125" i="3"/>
  <c r="E121" i="3"/>
  <c r="E116" i="3"/>
  <c r="E117" i="3"/>
  <c r="E118" i="3"/>
  <c r="E119" i="3"/>
  <c r="E115" i="3"/>
  <c r="E110" i="3"/>
  <c r="E111" i="3"/>
  <c r="E112" i="3"/>
  <c r="E113" i="3"/>
  <c r="E109" i="3"/>
  <c r="E104" i="3"/>
  <c r="E105" i="3"/>
  <c r="E106" i="3"/>
  <c r="E107" i="3"/>
  <c r="E103" i="3"/>
  <c r="D68" i="4" l="1"/>
  <c r="D69" i="4"/>
  <c r="D70" i="4"/>
  <c r="D71" i="4"/>
  <c r="D72" i="4"/>
  <c r="D80" i="6"/>
  <c r="D80" i="4" s="1"/>
  <c r="D73" i="6"/>
  <c r="D122" i="3"/>
  <c r="D123" i="3"/>
  <c r="D124" i="3"/>
  <c r="D125" i="3"/>
  <c r="D121" i="3"/>
  <c r="D116" i="3"/>
  <c r="D117" i="3"/>
  <c r="D118" i="3"/>
  <c r="D119" i="3"/>
  <c r="D115" i="3"/>
  <c r="D110" i="3"/>
  <c r="D111" i="3"/>
  <c r="D112" i="3"/>
  <c r="D113" i="3"/>
  <c r="D109" i="3"/>
  <c r="D104" i="3"/>
  <c r="D105" i="3"/>
  <c r="D106" i="3"/>
  <c r="D107" i="3"/>
  <c r="D103" i="3"/>
  <c r="D73" i="4" l="1"/>
  <c r="C68" i="4"/>
  <c r="C69" i="4"/>
  <c r="C70" i="4"/>
  <c r="C71" i="4"/>
  <c r="C72" i="4"/>
  <c r="C67" i="4"/>
  <c r="C80" i="6"/>
  <c r="C80" i="4" s="1"/>
  <c r="C73" i="6"/>
  <c r="C73" i="4" s="1"/>
  <c r="C122" i="3"/>
  <c r="C123" i="3"/>
  <c r="C124" i="3"/>
  <c r="C125" i="3"/>
  <c r="C121" i="3"/>
  <c r="C116" i="3"/>
  <c r="C117" i="3"/>
  <c r="C118" i="3"/>
  <c r="C119" i="3"/>
  <c r="C115" i="3"/>
  <c r="C110" i="3"/>
  <c r="C111" i="3"/>
  <c r="C112" i="3"/>
  <c r="C113" i="3"/>
  <c r="C109" i="3"/>
  <c r="C104" i="3"/>
  <c r="C105" i="3"/>
  <c r="C106" i="3"/>
  <c r="C107" i="3"/>
  <c r="C103" i="3"/>
  <c r="N80" i="4" l="1"/>
  <c r="B68" i="4"/>
  <c r="B69" i="4"/>
  <c r="B70" i="4"/>
  <c r="B71" i="4"/>
  <c r="B72" i="4"/>
  <c r="B73" i="4"/>
  <c r="B67" i="4"/>
  <c r="N72" i="6"/>
  <c r="N72" i="4" s="1"/>
  <c r="B73" i="6"/>
  <c r="B80" i="6"/>
  <c r="B80" i="4" s="1"/>
  <c r="N125" i="3" l="1"/>
  <c r="N124" i="3"/>
  <c r="N123" i="3"/>
  <c r="N122" i="3"/>
  <c r="N121" i="3"/>
  <c r="N113" i="3"/>
  <c r="N112" i="3"/>
  <c r="N110" i="3"/>
  <c r="N109" i="3"/>
  <c r="N104" i="3"/>
  <c r="N105" i="3"/>
  <c r="N106" i="3"/>
  <c r="N107" i="3"/>
  <c r="N103" i="3"/>
  <c r="B122" i="3"/>
  <c r="B123" i="3"/>
  <c r="B124" i="3"/>
  <c r="B125" i="3"/>
  <c r="B121" i="3"/>
  <c r="B116" i="3"/>
  <c r="B117" i="3"/>
  <c r="B118" i="3"/>
  <c r="B119" i="3"/>
  <c r="B115" i="3"/>
  <c r="B110" i="3"/>
  <c r="B111" i="3"/>
  <c r="B112" i="3"/>
  <c r="B113" i="3"/>
  <c r="B109" i="3"/>
  <c r="B104" i="3"/>
  <c r="B105" i="3"/>
  <c r="B106" i="3"/>
  <c r="B107" i="3"/>
  <c r="B103" i="3"/>
  <c r="O127" i="1"/>
  <c r="O128" i="1"/>
  <c r="O129" i="1"/>
  <c r="O130" i="1"/>
  <c r="O126" i="1"/>
  <c r="P126" i="1" s="1"/>
  <c r="O121" i="1"/>
  <c r="O122" i="1"/>
  <c r="O117" i="3" s="1"/>
  <c r="O123" i="1"/>
  <c r="P123" i="1" s="1"/>
  <c r="O124" i="1"/>
  <c r="P124" i="1" s="1"/>
  <c r="O120" i="1"/>
  <c r="O115" i="1"/>
  <c r="P115" i="1" s="1"/>
  <c r="O116" i="1"/>
  <c r="P116" i="1" s="1"/>
  <c r="O117" i="1"/>
  <c r="P117" i="1" s="1"/>
  <c r="O118" i="1"/>
  <c r="P118" i="1" s="1"/>
  <c r="O114" i="1"/>
  <c r="P114" i="1" s="1"/>
  <c r="O109" i="1"/>
  <c r="P109" i="1" s="1"/>
  <c r="O110" i="1"/>
  <c r="P110" i="1" s="1"/>
  <c r="O111" i="1"/>
  <c r="P111" i="1" s="1"/>
  <c r="O112" i="1"/>
  <c r="P112" i="1" s="1"/>
  <c r="O108" i="1"/>
  <c r="P108" i="1" s="1"/>
  <c r="O118" i="3" l="1"/>
  <c r="P118" i="3"/>
  <c r="P121" i="3"/>
  <c r="O122" i="3"/>
  <c r="O124" i="3"/>
  <c r="O125" i="3"/>
  <c r="O115" i="3"/>
  <c r="O119" i="3"/>
  <c r="P119" i="3"/>
  <c r="O116" i="3"/>
  <c r="O110" i="3"/>
  <c r="P110" i="3"/>
  <c r="O113" i="3"/>
  <c r="P113" i="3"/>
  <c r="O112" i="3"/>
  <c r="P112" i="3"/>
  <c r="O109" i="3"/>
  <c r="P109" i="3"/>
  <c r="O111" i="3"/>
  <c r="P111" i="3"/>
  <c r="N70" i="6"/>
  <c r="N70" i="4" s="1"/>
  <c r="N71" i="6"/>
  <c r="N71" i="4" s="1"/>
  <c r="N68" i="6"/>
  <c r="N68" i="4" s="1"/>
  <c r="N69" i="6"/>
  <c r="N69" i="4" s="1"/>
  <c r="N67" i="6"/>
  <c r="N67" i="4" s="1"/>
  <c r="O121" i="3"/>
  <c r="O123" i="3"/>
  <c r="N78" i="6"/>
  <c r="N78" i="4" s="1"/>
  <c r="O105" i="3"/>
  <c r="O104" i="3"/>
  <c r="O107" i="3"/>
  <c r="O103" i="3"/>
  <c r="O106" i="3"/>
  <c r="M149" i="1"/>
  <c r="M150" i="1"/>
  <c r="N150" i="1" s="1"/>
  <c r="N152" i="1"/>
  <c r="O152" i="1"/>
  <c r="P152" i="1" s="1"/>
  <c r="O153" i="1"/>
  <c r="O150" i="1" l="1"/>
  <c r="P150" i="1" s="1"/>
  <c r="P120" i="1"/>
  <c r="P115" i="3" s="1"/>
  <c r="N120" i="1"/>
  <c r="N115" i="3" s="1"/>
  <c r="P121" i="1"/>
  <c r="P116" i="3" s="1"/>
  <c r="N121" i="1"/>
  <c r="N116" i="3" s="1"/>
  <c r="N149" i="1"/>
  <c r="N73" i="6"/>
  <c r="P106" i="3"/>
  <c r="N77" i="6"/>
  <c r="N77" i="4" s="1"/>
  <c r="P105" i="3"/>
  <c r="N76" i="6"/>
  <c r="N76" i="4" s="1"/>
  <c r="P104" i="3"/>
  <c r="N75" i="6"/>
  <c r="N75" i="4" s="1"/>
  <c r="P103" i="3"/>
  <c r="N79" i="6"/>
  <c r="N79" i="4" s="1"/>
  <c r="P107" i="3"/>
  <c r="O149" i="1"/>
  <c r="P149" i="1" s="1"/>
  <c r="M88" i="4"/>
  <c r="M89" i="4"/>
  <c r="M90" i="4"/>
  <c r="M91" i="4"/>
  <c r="M92" i="4"/>
  <c r="M93" i="4"/>
  <c r="M87" i="4"/>
  <c r="M93" i="6"/>
  <c r="M81" i="6" s="1"/>
  <c r="M81" i="4" s="1"/>
  <c r="M151" i="3"/>
  <c r="M152" i="3"/>
  <c r="M153" i="3"/>
  <c r="M154" i="3"/>
  <c r="M150" i="3"/>
  <c r="M145" i="3"/>
  <c r="M146" i="3"/>
  <c r="M147" i="3"/>
  <c r="M148" i="3"/>
  <c r="M144" i="3"/>
  <c r="M139" i="3"/>
  <c r="M140" i="3"/>
  <c r="M141" i="3"/>
  <c r="M142" i="3"/>
  <c r="M138" i="3"/>
  <c r="M133" i="3"/>
  <c r="M134" i="3"/>
  <c r="M135" i="3"/>
  <c r="M136" i="3"/>
  <c r="M132" i="3"/>
  <c r="N156" i="1"/>
  <c r="N157" i="1"/>
  <c r="N158" i="1"/>
  <c r="N159" i="1"/>
  <c r="N155" i="1"/>
  <c r="N144" i="1"/>
  <c r="N145" i="1"/>
  <c r="N146" i="1"/>
  <c r="N147" i="1"/>
  <c r="N143" i="1"/>
  <c r="N138" i="1"/>
  <c r="N139" i="1"/>
  <c r="N140" i="1"/>
  <c r="N141" i="1"/>
  <c r="N137" i="1"/>
  <c r="N73" i="4" l="1"/>
  <c r="L92" i="4"/>
  <c r="L88" i="6"/>
  <c r="L89" i="6"/>
  <c r="L77" i="6" s="1"/>
  <c r="L77" i="4" s="1"/>
  <c r="L90" i="6"/>
  <c r="L91" i="6"/>
  <c r="L87" i="6"/>
  <c r="L75" i="6" s="1"/>
  <c r="L75" i="4" s="1"/>
  <c r="L151" i="3"/>
  <c r="L152" i="3"/>
  <c r="L153" i="3"/>
  <c r="L154" i="3"/>
  <c r="L150" i="3"/>
  <c r="L145" i="3"/>
  <c r="L146" i="3"/>
  <c r="L147" i="3"/>
  <c r="L148" i="3"/>
  <c r="L144" i="3"/>
  <c r="L139" i="3"/>
  <c r="L140" i="3"/>
  <c r="L141" i="3"/>
  <c r="L142" i="3"/>
  <c r="L138" i="3"/>
  <c r="L133" i="3"/>
  <c r="L134" i="3"/>
  <c r="L135" i="3"/>
  <c r="L136" i="3"/>
  <c r="L132" i="3"/>
  <c r="L88" i="4" l="1"/>
  <c r="L76" i="6"/>
  <c r="L76" i="4" s="1"/>
  <c r="L91" i="4"/>
  <c r="L79" i="6"/>
  <c r="L79" i="4" s="1"/>
  <c r="L90" i="4"/>
  <c r="L78" i="6"/>
  <c r="L78" i="4" s="1"/>
  <c r="L87" i="4"/>
  <c r="L93" i="6"/>
  <c r="L89" i="4"/>
  <c r="K92" i="4"/>
  <c r="K88" i="6"/>
  <c r="K89" i="6"/>
  <c r="K90" i="6"/>
  <c r="K91" i="6"/>
  <c r="K87" i="6"/>
  <c r="K75" i="6" s="1"/>
  <c r="K75" i="4" s="1"/>
  <c r="K151" i="3"/>
  <c r="K152" i="3"/>
  <c r="K153" i="3"/>
  <c r="K154" i="3"/>
  <c r="K150" i="3"/>
  <c r="K145" i="3"/>
  <c r="K146" i="3"/>
  <c r="K147" i="3"/>
  <c r="K148" i="3"/>
  <c r="K144" i="3"/>
  <c r="K139" i="3"/>
  <c r="K140" i="3"/>
  <c r="K141" i="3"/>
  <c r="K142" i="3"/>
  <c r="K138" i="3"/>
  <c r="K133" i="3"/>
  <c r="K134" i="3"/>
  <c r="K135" i="3"/>
  <c r="K136" i="3"/>
  <c r="K132" i="3"/>
  <c r="K91" i="4" l="1"/>
  <c r="K79" i="6"/>
  <c r="K79" i="4" s="1"/>
  <c r="K89" i="4"/>
  <c r="K77" i="6"/>
  <c r="K77" i="4" s="1"/>
  <c r="L93" i="4"/>
  <c r="L81" i="6"/>
  <c r="L81" i="4" s="1"/>
  <c r="K90" i="4"/>
  <c r="K78" i="6"/>
  <c r="K78" i="4" s="1"/>
  <c r="K88" i="4"/>
  <c r="K76" i="6"/>
  <c r="K76" i="4" s="1"/>
  <c r="K93" i="6"/>
  <c r="K81" i="6" s="1"/>
  <c r="K81" i="4" s="1"/>
  <c r="K87" i="4"/>
  <c r="J88" i="4"/>
  <c r="J89" i="4"/>
  <c r="J90" i="4"/>
  <c r="J91" i="4"/>
  <c r="J92" i="4"/>
  <c r="J87" i="4"/>
  <c r="J93" i="6"/>
  <c r="J151" i="3"/>
  <c r="J152" i="3"/>
  <c r="J153" i="3"/>
  <c r="J154" i="3"/>
  <c r="J150" i="3"/>
  <c r="J145" i="3"/>
  <c r="J146" i="3"/>
  <c r="J147" i="3"/>
  <c r="J148" i="3"/>
  <c r="J144" i="3"/>
  <c r="J139" i="3"/>
  <c r="J140" i="3"/>
  <c r="J141" i="3"/>
  <c r="J142" i="3"/>
  <c r="J138" i="3"/>
  <c r="J133" i="3"/>
  <c r="J134" i="3"/>
  <c r="J135" i="3"/>
  <c r="J136" i="3"/>
  <c r="J132" i="3"/>
  <c r="J93" i="4" l="1"/>
  <c r="J81" i="6"/>
  <c r="J81" i="4" s="1"/>
  <c r="K93" i="4"/>
  <c r="I87" i="4"/>
  <c r="I88" i="4"/>
  <c r="I89" i="4"/>
  <c r="I90" i="4"/>
  <c r="I91" i="4"/>
  <c r="I92" i="4"/>
  <c r="I93" i="6"/>
  <c r="I81" i="6" s="1"/>
  <c r="I81" i="4" s="1"/>
  <c r="I132" i="3"/>
  <c r="I133" i="3"/>
  <c r="I134" i="3"/>
  <c r="I135" i="3"/>
  <c r="I136" i="3"/>
  <c r="I138" i="3"/>
  <c r="I139" i="3"/>
  <c r="I140" i="3"/>
  <c r="I141" i="3"/>
  <c r="I142" i="3"/>
  <c r="I150" i="3"/>
  <c r="I151" i="3"/>
  <c r="I152" i="3"/>
  <c r="I153" i="3"/>
  <c r="I154" i="3"/>
  <c r="I144" i="3"/>
  <c r="I145" i="3"/>
  <c r="I146" i="3"/>
  <c r="I147" i="3"/>
  <c r="I148" i="3"/>
  <c r="I93" i="4" l="1"/>
  <c r="H91" i="4"/>
  <c r="H88" i="4"/>
  <c r="H89" i="4"/>
  <c r="H90" i="4"/>
  <c r="H92" i="4"/>
  <c r="H87" i="4"/>
  <c r="H93" i="6" l="1"/>
  <c r="H154" i="3"/>
  <c r="H153" i="3"/>
  <c r="H152" i="3"/>
  <c r="H151" i="3"/>
  <c r="H150" i="3"/>
  <c r="H148" i="3"/>
  <c r="H147" i="3"/>
  <c r="H146" i="3"/>
  <c r="H145" i="3"/>
  <c r="H144" i="3"/>
  <c r="H139" i="3"/>
  <c r="H140" i="3"/>
  <c r="H141" i="3"/>
  <c r="H142" i="3"/>
  <c r="H138" i="3"/>
  <c r="H133" i="3"/>
  <c r="H134" i="3"/>
  <c r="H135" i="3"/>
  <c r="H136" i="3"/>
  <c r="H132" i="3"/>
  <c r="H81" i="6" l="1"/>
  <c r="H81" i="4" s="1"/>
  <c r="H93" i="4"/>
  <c r="G92" i="4"/>
  <c r="G88" i="6"/>
  <c r="G76" i="6" s="1"/>
  <c r="G76" i="4" s="1"/>
  <c r="G89" i="6"/>
  <c r="G77" i="6" s="1"/>
  <c r="G77" i="4" s="1"/>
  <c r="G90" i="6"/>
  <c r="G91" i="6"/>
  <c r="G87" i="6"/>
  <c r="G75" i="6" s="1"/>
  <c r="G75" i="4" s="1"/>
  <c r="F87" i="6"/>
  <c r="F75" i="6" s="1"/>
  <c r="F75" i="4" s="1"/>
  <c r="F88" i="6"/>
  <c r="F76" i="6" s="1"/>
  <c r="F76" i="4" s="1"/>
  <c r="F89" i="6"/>
  <c r="F77" i="6" s="1"/>
  <c r="F77" i="4" s="1"/>
  <c r="F90" i="6"/>
  <c r="F78" i="6" s="1"/>
  <c r="F78" i="4" s="1"/>
  <c r="F91" i="6"/>
  <c r="F79" i="6" s="1"/>
  <c r="F79" i="4" s="1"/>
  <c r="G91" i="4" l="1"/>
  <c r="G79" i="6"/>
  <c r="G79" i="4" s="1"/>
  <c r="G90" i="4"/>
  <c r="G78" i="6"/>
  <c r="G78" i="4" s="1"/>
  <c r="G87" i="4"/>
  <c r="G89" i="4"/>
  <c r="G88" i="4"/>
  <c r="G93" i="6"/>
  <c r="G81" i="6" s="1"/>
  <c r="G81" i="4" s="1"/>
  <c r="G151" i="3"/>
  <c r="G152" i="3"/>
  <c r="G153" i="3"/>
  <c r="G154" i="3"/>
  <c r="G150" i="3"/>
  <c r="G145" i="3"/>
  <c r="G146" i="3"/>
  <c r="G147" i="3"/>
  <c r="G148" i="3"/>
  <c r="G144" i="3"/>
  <c r="G139" i="3"/>
  <c r="G140" i="3"/>
  <c r="G141" i="3"/>
  <c r="G142" i="3"/>
  <c r="G138" i="3"/>
  <c r="G133" i="3"/>
  <c r="G134" i="3"/>
  <c r="G135" i="3"/>
  <c r="G136" i="3"/>
  <c r="G132" i="3"/>
  <c r="F158" i="1"/>
  <c r="P129" i="1" s="1"/>
  <c r="P124" i="3" s="1"/>
  <c r="F157" i="1"/>
  <c r="P128" i="1" s="1"/>
  <c r="P123" i="3" s="1"/>
  <c r="F159" i="1"/>
  <c r="P130" i="1" s="1"/>
  <c r="P125" i="3" s="1"/>
  <c r="F156" i="1"/>
  <c r="P127" i="1" s="1"/>
  <c r="P122" i="3" s="1"/>
  <c r="G93" i="4" l="1"/>
  <c r="F91" i="4"/>
  <c r="F92" i="4"/>
  <c r="F87" i="4"/>
  <c r="F90" i="4" l="1"/>
  <c r="F88" i="4"/>
  <c r="F93" i="6"/>
  <c r="F81" i="6" s="1"/>
  <c r="F81" i="4" s="1"/>
  <c r="F89" i="4"/>
  <c r="F151" i="3"/>
  <c r="F152" i="3"/>
  <c r="F153" i="3"/>
  <c r="F154" i="3"/>
  <c r="F93" i="4" l="1"/>
  <c r="F150" i="3"/>
  <c r="F145" i="3"/>
  <c r="F146" i="3"/>
  <c r="F147" i="3"/>
  <c r="F148" i="3"/>
  <c r="F144" i="3"/>
  <c r="F139" i="3"/>
  <c r="F140" i="3"/>
  <c r="F141" i="3"/>
  <c r="F142" i="3"/>
  <c r="F138" i="3"/>
  <c r="F133" i="3"/>
  <c r="F134" i="3"/>
  <c r="F135" i="3"/>
  <c r="F136" i="3"/>
  <c r="F132" i="3"/>
  <c r="E92" i="4" l="1"/>
  <c r="E88" i="6"/>
  <c r="E76" i="6" s="1"/>
  <c r="E76" i="4" s="1"/>
  <c r="E89" i="6"/>
  <c r="E77" i="6" s="1"/>
  <c r="E77" i="4" s="1"/>
  <c r="E90" i="6"/>
  <c r="E91" i="6"/>
  <c r="E87" i="6"/>
  <c r="E151" i="3"/>
  <c r="E152" i="3"/>
  <c r="E153" i="3"/>
  <c r="E154" i="3"/>
  <c r="E150" i="3"/>
  <c r="E145" i="3"/>
  <c r="E146" i="3"/>
  <c r="E147" i="3"/>
  <c r="E148" i="3"/>
  <c r="E144" i="3"/>
  <c r="E139" i="3"/>
  <c r="E140" i="3"/>
  <c r="E141" i="3"/>
  <c r="E142" i="3"/>
  <c r="E138" i="3"/>
  <c r="E133" i="3"/>
  <c r="E134" i="3"/>
  <c r="E135" i="3"/>
  <c r="E136" i="3"/>
  <c r="E87" i="4" l="1"/>
  <c r="E75" i="6"/>
  <c r="E75" i="4" s="1"/>
  <c r="E91" i="4"/>
  <c r="E79" i="6"/>
  <c r="E79" i="4" s="1"/>
  <c r="E90" i="4"/>
  <c r="E78" i="6"/>
  <c r="E78" i="4" s="1"/>
  <c r="E89" i="4"/>
  <c r="E88" i="4"/>
  <c r="E93" i="6"/>
  <c r="E81" i="6" s="1"/>
  <c r="E81" i="4" s="1"/>
  <c r="E132" i="3"/>
  <c r="E93" i="4" l="1"/>
  <c r="D92" i="4"/>
  <c r="D88" i="4"/>
  <c r="D89" i="4"/>
  <c r="D90" i="4"/>
  <c r="D91" i="4"/>
  <c r="D87" i="4"/>
  <c r="C87" i="4"/>
  <c r="D88" i="6"/>
  <c r="D76" i="6" s="1"/>
  <c r="D76" i="4" s="1"/>
  <c r="D89" i="6"/>
  <c r="D77" i="6" s="1"/>
  <c r="D77" i="4" s="1"/>
  <c r="D90" i="6"/>
  <c r="D78" i="6" s="1"/>
  <c r="D78" i="4" s="1"/>
  <c r="D91" i="6"/>
  <c r="D79" i="6" s="1"/>
  <c r="D79" i="4" s="1"/>
  <c r="D87" i="6"/>
  <c r="D75" i="6" s="1"/>
  <c r="D75" i="4" s="1"/>
  <c r="N151" i="3"/>
  <c r="N152" i="3"/>
  <c r="N153" i="3"/>
  <c r="N154" i="3"/>
  <c r="N150" i="3"/>
  <c r="N145" i="3"/>
  <c r="N147" i="3"/>
  <c r="N148" i="3"/>
  <c r="N144" i="3"/>
  <c r="N139" i="3"/>
  <c r="N140" i="3"/>
  <c r="N141" i="3"/>
  <c r="N142" i="3"/>
  <c r="N138" i="3"/>
  <c r="N133" i="3"/>
  <c r="N134" i="3"/>
  <c r="N135" i="3"/>
  <c r="N136" i="3"/>
  <c r="N132" i="3"/>
  <c r="D151" i="3"/>
  <c r="D152" i="3"/>
  <c r="D153" i="3"/>
  <c r="D154" i="3"/>
  <c r="D150" i="3"/>
  <c r="D145" i="3"/>
  <c r="D146" i="3"/>
  <c r="D147" i="3"/>
  <c r="D148" i="3"/>
  <c r="D144" i="3"/>
  <c r="D139" i="3"/>
  <c r="D140" i="3"/>
  <c r="D141" i="3"/>
  <c r="D142" i="3"/>
  <c r="D138" i="3"/>
  <c r="D133" i="3"/>
  <c r="D134" i="3"/>
  <c r="D135" i="3"/>
  <c r="D136" i="3"/>
  <c r="D132" i="3"/>
  <c r="D93" i="6" l="1"/>
  <c r="C92" i="4"/>
  <c r="C88" i="4"/>
  <c r="C89" i="4"/>
  <c r="C93" i="4" s="1"/>
  <c r="C90" i="4"/>
  <c r="C91" i="4"/>
  <c r="C150" i="3"/>
  <c r="C151" i="3"/>
  <c r="C152" i="3"/>
  <c r="C153" i="3"/>
  <c r="C154" i="3"/>
  <c r="C144" i="3"/>
  <c r="C145" i="3"/>
  <c r="C146" i="3"/>
  <c r="C147" i="3"/>
  <c r="C148" i="3"/>
  <c r="C138" i="3"/>
  <c r="C139" i="3"/>
  <c r="C140" i="3"/>
  <c r="C141" i="3"/>
  <c r="C142" i="3"/>
  <c r="C132" i="3"/>
  <c r="C133" i="3"/>
  <c r="C134" i="3"/>
  <c r="C135" i="3"/>
  <c r="C136" i="3"/>
  <c r="N92" i="6"/>
  <c r="C87" i="6"/>
  <c r="C75" i="6" s="1"/>
  <c r="C75" i="4" s="1"/>
  <c r="C88" i="6"/>
  <c r="C76" i="6" s="1"/>
  <c r="C76" i="4" s="1"/>
  <c r="C89" i="6"/>
  <c r="C90" i="6"/>
  <c r="C78" i="6" s="1"/>
  <c r="C78" i="4" s="1"/>
  <c r="C91" i="6"/>
  <c r="C79" i="6" s="1"/>
  <c r="C79" i="4" s="1"/>
  <c r="C93" i="6" l="1"/>
  <c r="C81" i="6" s="1"/>
  <c r="C81" i="4" s="1"/>
  <c r="C77" i="6"/>
  <c r="C77" i="4" s="1"/>
  <c r="D93" i="4"/>
  <c r="D81" i="6"/>
  <c r="D81" i="4" s="1"/>
  <c r="N92" i="4"/>
  <c r="B91" i="6"/>
  <c r="B79" i="6" s="1"/>
  <c r="B79" i="4" s="1"/>
  <c r="B151" i="3" l="1"/>
  <c r="O151" i="3" s="1"/>
  <c r="B152" i="3"/>
  <c r="O152" i="3" s="1"/>
  <c r="B153" i="3"/>
  <c r="O153" i="3" s="1"/>
  <c r="B154" i="3"/>
  <c r="O154" i="3" s="1"/>
  <c r="B150" i="3"/>
  <c r="O150" i="3" s="1"/>
  <c r="B145" i="3"/>
  <c r="B146" i="3"/>
  <c r="B147" i="3"/>
  <c r="B148" i="3"/>
  <c r="B144" i="3"/>
  <c r="B139" i="3"/>
  <c r="B140" i="3"/>
  <c r="B141" i="3"/>
  <c r="B142" i="3"/>
  <c r="B138" i="3"/>
  <c r="B136" i="3"/>
  <c r="O136" i="3" s="1"/>
  <c r="B133" i="3"/>
  <c r="O133" i="3" s="1"/>
  <c r="B134" i="3"/>
  <c r="O134" i="3" s="1"/>
  <c r="B135" i="3"/>
  <c r="O135" i="3" s="1"/>
  <c r="B132" i="3"/>
  <c r="O132" i="3" s="1"/>
  <c r="B160" i="4" l="1"/>
  <c r="C112" i="4" s="1"/>
  <c r="C100" i="4" s="1"/>
  <c r="M132" i="4"/>
  <c r="L132" i="4"/>
  <c r="K132" i="4"/>
  <c r="J132" i="4"/>
  <c r="I132" i="4"/>
  <c r="H132" i="4"/>
  <c r="G132" i="4"/>
  <c r="F132" i="4"/>
  <c r="E132" i="4"/>
  <c r="D132" i="4"/>
  <c r="C132" i="4"/>
  <c r="B132" i="4"/>
  <c r="B120" i="4" s="1"/>
  <c r="M131" i="4"/>
  <c r="L131" i="4"/>
  <c r="K131" i="4"/>
  <c r="J131" i="4"/>
  <c r="I131" i="4"/>
  <c r="H131" i="4"/>
  <c r="G131" i="4"/>
  <c r="F131" i="4"/>
  <c r="E131" i="4"/>
  <c r="D131" i="4"/>
  <c r="C131" i="4"/>
  <c r="B131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N119" i="4"/>
  <c r="N112" i="4"/>
  <c r="M112" i="4"/>
  <c r="L112" i="4"/>
  <c r="K112" i="4"/>
  <c r="J112" i="4"/>
  <c r="I112" i="4"/>
  <c r="H112" i="4"/>
  <c r="G112" i="4"/>
  <c r="F112" i="4"/>
  <c r="F120" i="4" s="1"/>
  <c r="E112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M108" i="4"/>
  <c r="L108" i="4"/>
  <c r="K108" i="4"/>
  <c r="J108" i="4"/>
  <c r="I108" i="4"/>
  <c r="H108" i="4"/>
  <c r="G108" i="4"/>
  <c r="F108" i="4"/>
  <c r="E108" i="4"/>
  <c r="D108" i="4"/>
  <c r="C108" i="4"/>
  <c r="C96" i="4" s="1"/>
  <c r="B108" i="4"/>
  <c r="M107" i="4"/>
  <c r="L107" i="4"/>
  <c r="L113" i="4" s="1"/>
  <c r="K107" i="4"/>
  <c r="J107" i="4"/>
  <c r="I107" i="4"/>
  <c r="H107" i="4"/>
  <c r="G107" i="4"/>
  <c r="F107" i="4"/>
  <c r="E107" i="4"/>
  <c r="D107" i="4"/>
  <c r="C107" i="4"/>
  <c r="B107" i="4"/>
  <c r="B100" i="4"/>
  <c r="B91" i="4"/>
  <c r="B90" i="4"/>
  <c r="B89" i="4"/>
  <c r="B88" i="4"/>
  <c r="B87" i="4"/>
  <c r="O212" i="3"/>
  <c r="O206" i="3"/>
  <c r="O200" i="3"/>
  <c r="O194" i="3"/>
  <c r="O183" i="3"/>
  <c r="N183" i="3"/>
  <c r="O182" i="3"/>
  <c r="P182" i="3" s="1"/>
  <c r="N182" i="3"/>
  <c r="O181" i="3"/>
  <c r="P181" i="3" s="1"/>
  <c r="N181" i="3"/>
  <c r="O180" i="3"/>
  <c r="P180" i="3" s="1"/>
  <c r="N180" i="3"/>
  <c r="O179" i="3"/>
  <c r="P179" i="3" s="1"/>
  <c r="N179" i="3"/>
  <c r="O177" i="3"/>
  <c r="N177" i="3"/>
  <c r="O176" i="3"/>
  <c r="P176" i="3" s="1"/>
  <c r="N176" i="3"/>
  <c r="O174" i="3"/>
  <c r="P174" i="3" s="1"/>
  <c r="N174" i="3"/>
  <c r="O173" i="3"/>
  <c r="P173" i="3" s="1"/>
  <c r="N173" i="3"/>
  <c r="O171" i="3"/>
  <c r="N171" i="3"/>
  <c r="O170" i="3"/>
  <c r="P170" i="3" s="1"/>
  <c r="N170" i="3"/>
  <c r="O169" i="3"/>
  <c r="P169" i="3" s="1"/>
  <c r="N169" i="3"/>
  <c r="O168" i="3"/>
  <c r="P168" i="3" s="1"/>
  <c r="N168" i="3"/>
  <c r="O167" i="3"/>
  <c r="P167" i="3" s="1"/>
  <c r="N167" i="3"/>
  <c r="O165" i="3"/>
  <c r="N165" i="3"/>
  <c r="O164" i="3"/>
  <c r="P164" i="3" s="1"/>
  <c r="N164" i="3"/>
  <c r="O163" i="3"/>
  <c r="P163" i="3" s="1"/>
  <c r="N163" i="3"/>
  <c r="O162" i="3"/>
  <c r="P162" i="3" s="1"/>
  <c r="N162" i="3"/>
  <c r="O161" i="3"/>
  <c r="P161" i="3" s="1"/>
  <c r="N161" i="3"/>
  <c r="O148" i="3"/>
  <c r="O147" i="3"/>
  <c r="O145" i="3"/>
  <c r="O144" i="3"/>
  <c r="O142" i="3"/>
  <c r="O141" i="3"/>
  <c r="O140" i="3"/>
  <c r="O139" i="3"/>
  <c r="O138" i="3"/>
  <c r="M132" i="6"/>
  <c r="L132" i="6"/>
  <c r="K132" i="6"/>
  <c r="J132" i="6"/>
  <c r="I132" i="6"/>
  <c r="G132" i="6"/>
  <c r="F132" i="6"/>
  <c r="H132" i="6"/>
  <c r="E132" i="6"/>
  <c r="D132" i="6"/>
  <c r="C132" i="6"/>
  <c r="B132" i="6"/>
  <c r="B120" i="6" s="1"/>
  <c r="N112" i="6"/>
  <c r="M112" i="6"/>
  <c r="M100" i="6" s="1"/>
  <c r="M100" i="4" s="1"/>
  <c r="L112" i="6"/>
  <c r="L100" i="6" s="1"/>
  <c r="L100" i="4" s="1"/>
  <c r="K112" i="6"/>
  <c r="K100" i="6" s="1"/>
  <c r="K100" i="4" s="1"/>
  <c r="J112" i="6"/>
  <c r="J100" i="6" s="1"/>
  <c r="J100" i="4" s="1"/>
  <c r="I112" i="6"/>
  <c r="H112" i="6"/>
  <c r="H100" i="6" s="1"/>
  <c r="H100" i="4" s="1"/>
  <c r="G112" i="6"/>
  <c r="G100" i="6" s="1"/>
  <c r="G100" i="4" s="1"/>
  <c r="F112" i="6"/>
  <c r="F100" i="6" s="1"/>
  <c r="F100" i="4" s="1"/>
  <c r="E112" i="6"/>
  <c r="E100" i="6" s="1"/>
  <c r="E100" i="4" s="1"/>
  <c r="B160" i="6"/>
  <c r="C112" i="6" s="1"/>
  <c r="B100" i="6"/>
  <c r="H103" i="4" l="1"/>
  <c r="K103" i="4"/>
  <c r="H123" i="4"/>
  <c r="I120" i="4"/>
  <c r="J120" i="4"/>
  <c r="H115" i="4"/>
  <c r="M115" i="4"/>
  <c r="K118" i="4"/>
  <c r="E115" i="4"/>
  <c r="I120" i="6"/>
  <c r="I100" i="6"/>
  <c r="I100" i="4" s="1"/>
  <c r="G115" i="4"/>
  <c r="L119" i="4"/>
  <c r="D118" i="4"/>
  <c r="L118" i="4"/>
  <c r="G119" i="4"/>
  <c r="F116" i="4"/>
  <c r="K116" i="4"/>
  <c r="E117" i="4"/>
  <c r="B116" i="4"/>
  <c r="J116" i="4"/>
  <c r="F117" i="4"/>
  <c r="I119" i="4"/>
  <c r="F118" i="4"/>
  <c r="K117" i="4"/>
  <c r="K119" i="4"/>
  <c r="H116" i="4"/>
  <c r="H118" i="4"/>
  <c r="D119" i="4"/>
  <c r="E116" i="4"/>
  <c r="M116" i="4"/>
  <c r="L120" i="6"/>
  <c r="G133" i="4"/>
  <c r="G120" i="6"/>
  <c r="M117" i="4"/>
  <c r="F119" i="4"/>
  <c r="E133" i="4"/>
  <c r="M133" i="4"/>
  <c r="G120" i="4"/>
  <c r="B97" i="4"/>
  <c r="F113" i="4"/>
  <c r="D113" i="4"/>
  <c r="H120" i="4"/>
  <c r="H133" i="4"/>
  <c r="C117" i="4"/>
  <c r="C97" i="4"/>
  <c r="J120" i="6"/>
  <c r="C119" i="4"/>
  <c r="C99" i="4"/>
  <c r="I118" i="4"/>
  <c r="L115" i="4"/>
  <c r="J117" i="4"/>
  <c r="H119" i="4"/>
  <c r="F120" i="6"/>
  <c r="I115" i="4"/>
  <c r="D116" i="4"/>
  <c r="L116" i="4"/>
  <c r="G113" i="4"/>
  <c r="B118" i="4"/>
  <c r="J118" i="4"/>
  <c r="E119" i="4"/>
  <c r="M119" i="4"/>
  <c r="K120" i="4"/>
  <c r="C133" i="4"/>
  <c r="K133" i="4"/>
  <c r="K120" i="6"/>
  <c r="H120" i="6"/>
  <c r="D115" i="4"/>
  <c r="B117" i="4"/>
  <c r="M118" i="4"/>
  <c r="C120" i="6"/>
  <c r="C100" i="6"/>
  <c r="B113" i="4"/>
  <c r="J113" i="4"/>
  <c r="H113" i="4"/>
  <c r="C118" i="4"/>
  <c r="C98" i="4"/>
  <c r="C116" i="4"/>
  <c r="F133" i="4"/>
  <c r="N133" i="4"/>
  <c r="G116" i="4"/>
  <c r="E118" i="4"/>
  <c r="C113" i="4"/>
  <c r="C101" i="4" s="1"/>
  <c r="C95" i="4"/>
  <c r="K113" i="4"/>
  <c r="B99" i="4"/>
  <c r="M113" i="4"/>
  <c r="I133" i="4"/>
  <c r="L120" i="4"/>
  <c r="I116" i="4"/>
  <c r="D117" i="4"/>
  <c r="L117" i="4"/>
  <c r="G118" i="4"/>
  <c r="B119" i="4"/>
  <c r="J119" i="4"/>
  <c r="E120" i="4"/>
  <c r="M120" i="4"/>
  <c r="B95" i="4"/>
  <c r="D133" i="4"/>
  <c r="I113" i="4"/>
  <c r="B96" i="4"/>
  <c r="L133" i="4"/>
  <c r="L121" i="4" s="1"/>
  <c r="B98" i="4"/>
  <c r="G117" i="4"/>
  <c r="C120" i="4"/>
  <c r="B93" i="4"/>
  <c r="D112" i="4"/>
  <c r="D120" i="4" s="1"/>
  <c r="B115" i="4"/>
  <c r="J115" i="4"/>
  <c r="H117" i="4"/>
  <c r="N132" i="4"/>
  <c r="N120" i="4" s="1"/>
  <c r="E113" i="4"/>
  <c r="C115" i="4"/>
  <c r="K115" i="4"/>
  <c r="I117" i="4"/>
  <c r="B133" i="4"/>
  <c r="J133" i="4"/>
  <c r="F115" i="4"/>
  <c r="N132" i="6"/>
  <c r="N120" i="6" s="1"/>
  <c r="E120" i="6"/>
  <c r="M120" i="6"/>
  <c r="D112" i="6"/>
  <c r="N100" i="6" s="1"/>
  <c r="P183" i="3"/>
  <c r="I103" i="4" l="1"/>
  <c r="N100" i="4"/>
  <c r="F121" i="4"/>
  <c r="C121" i="4"/>
  <c r="B101" i="4"/>
  <c r="G121" i="4"/>
  <c r="B121" i="4"/>
  <c r="K121" i="4"/>
  <c r="H121" i="4"/>
  <c r="E121" i="4"/>
  <c r="I121" i="4"/>
  <c r="M121" i="4"/>
  <c r="D121" i="4"/>
  <c r="J121" i="4"/>
  <c r="D120" i="6"/>
  <c r="D100" i="6"/>
  <c r="D100" i="4" s="1"/>
  <c r="N119" i="6"/>
  <c r="N128" i="6"/>
  <c r="N129" i="6"/>
  <c r="N130" i="6"/>
  <c r="N127" i="6"/>
  <c r="C127" i="6"/>
  <c r="D127" i="6"/>
  <c r="E127" i="6"/>
  <c r="F127" i="6"/>
  <c r="G127" i="6"/>
  <c r="H127" i="6"/>
  <c r="I127" i="6"/>
  <c r="J127" i="6"/>
  <c r="K127" i="6"/>
  <c r="L127" i="6"/>
  <c r="M127" i="6"/>
  <c r="C128" i="6"/>
  <c r="D128" i="6"/>
  <c r="E128" i="6"/>
  <c r="F128" i="6"/>
  <c r="G128" i="6"/>
  <c r="H128" i="6"/>
  <c r="I128" i="6"/>
  <c r="J128" i="6"/>
  <c r="K128" i="6"/>
  <c r="L128" i="6"/>
  <c r="M128" i="6"/>
  <c r="C129" i="6"/>
  <c r="D129" i="6"/>
  <c r="E129" i="6"/>
  <c r="F129" i="6"/>
  <c r="G129" i="6"/>
  <c r="H129" i="6"/>
  <c r="I129" i="6"/>
  <c r="J129" i="6"/>
  <c r="K129" i="6"/>
  <c r="L129" i="6"/>
  <c r="M129" i="6"/>
  <c r="C130" i="6"/>
  <c r="D130" i="6"/>
  <c r="E130" i="6"/>
  <c r="F130" i="6"/>
  <c r="G130" i="6"/>
  <c r="H130" i="6"/>
  <c r="I130" i="6"/>
  <c r="J130" i="6"/>
  <c r="K130" i="6"/>
  <c r="L130" i="6"/>
  <c r="M130" i="6"/>
  <c r="C131" i="6"/>
  <c r="D131" i="6"/>
  <c r="E131" i="6"/>
  <c r="F131" i="6"/>
  <c r="G131" i="6"/>
  <c r="H131" i="6"/>
  <c r="I131" i="6"/>
  <c r="J131" i="6"/>
  <c r="K131" i="6"/>
  <c r="L131" i="6"/>
  <c r="M131" i="6"/>
  <c r="B128" i="6"/>
  <c r="B129" i="6"/>
  <c r="B130" i="6"/>
  <c r="B131" i="6"/>
  <c r="B127" i="6"/>
  <c r="C107" i="6"/>
  <c r="D107" i="6"/>
  <c r="D95" i="6" s="1"/>
  <c r="D95" i="4" s="1"/>
  <c r="E107" i="6"/>
  <c r="E95" i="6" s="1"/>
  <c r="E95" i="4" s="1"/>
  <c r="F107" i="6"/>
  <c r="F95" i="6" s="1"/>
  <c r="F95" i="4" s="1"/>
  <c r="G107" i="6"/>
  <c r="G95" i="6" s="1"/>
  <c r="G95" i="4" s="1"/>
  <c r="H107" i="6"/>
  <c r="H95" i="6" s="1"/>
  <c r="H95" i="4" s="1"/>
  <c r="I107" i="6"/>
  <c r="I95" i="6" s="1"/>
  <c r="I95" i="4" s="1"/>
  <c r="J107" i="6"/>
  <c r="J95" i="6" s="1"/>
  <c r="J95" i="4" s="1"/>
  <c r="K107" i="6"/>
  <c r="L107" i="6"/>
  <c r="L95" i="6" s="1"/>
  <c r="L95" i="4" s="1"/>
  <c r="M107" i="6"/>
  <c r="M95" i="6" s="1"/>
  <c r="M95" i="4" s="1"/>
  <c r="C108" i="6"/>
  <c r="D108" i="6"/>
  <c r="E108" i="6"/>
  <c r="F108" i="6"/>
  <c r="F96" i="6" s="1"/>
  <c r="F96" i="4" s="1"/>
  <c r="G108" i="6"/>
  <c r="G96" i="6" s="1"/>
  <c r="G96" i="4" s="1"/>
  <c r="H108" i="6"/>
  <c r="I108" i="6"/>
  <c r="I96" i="6" s="1"/>
  <c r="I96" i="4" s="1"/>
  <c r="J108" i="6"/>
  <c r="J96" i="6" s="1"/>
  <c r="J96" i="4" s="1"/>
  <c r="K108" i="6"/>
  <c r="K96" i="6" s="1"/>
  <c r="K96" i="4" s="1"/>
  <c r="L108" i="6"/>
  <c r="L96" i="6" s="1"/>
  <c r="L96" i="4" s="1"/>
  <c r="M108" i="6"/>
  <c r="M96" i="6" s="1"/>
  <c r="M96" i="4" s="1"/>
  <c r="C109" i="6"/>
  <c r="C97" i="6" s="1"/>
  <c r="D109" i="6"/>
  <c r="D97" i="6" s="1"/>
  <c r="D97" i="4" s="1"/>
  <c r="E109" i="6"/>
  <c r="E97" i="6" s="1"/>
  <c r="E97" i="4" s="1"/>
  <c r="F109" i="6"/>
  <c r="F97" i="6" s="1"/>
  <c r="F97" i="4" s="1"/>
  <c r="G109" i="6"/>
  <c r="G97" i="6" s="1"/>
  <c r="G97" i="4" s="1"/>
  <c r="H109" i="6"/>
  <c r="H97" i="6" s="1"/>
  <c r="H97" i="4" s="1"/>
  <c r="I109" i="6"/>
  <c r="I97" i="6" s="1"/>
  <c r="I97" i="4" s="1"/>
  <c r="J109" i="6"/>
  <c r="J97" i="6" s="1"/>
  <c r="J97" i="4" s="1"/>
  <c r="K109" i="6"/>
  <c r="K97" i="6" s="1"/>
  <c r="K97" i="4" s="1"/>
  <c r="L109" i="6"/>
  <c r="L97" i="6" s="1"/>
  <c r="L97" i="4" s="1"/>
  <c r="M109" i="6"/>
  <c r="M97" i="6" s="1"/>
  <c r="M97" i="4" s="1"/>
  <c r="C110" i="6"/>
  <c r="C98" i="6" s="1"/>
  <c r="D110" i="6"/>
  <c r="D98" i="6" s="1"/>
  <c r="D98" i="4" s="1"/>
  <c r="E110" i="6"/>
  <c r="F110" i="6"/>
  <c r="G110" i="6"/>
  <c r="H110" i="6"/>
  <c r="H98" i="6" s="1"/>
  <c r="H98" i="4" s="1"/>
  <c r="I110" i="6"/>
  <c r="I98" i="6" s="1"/>
  <c r="I98" i="4" s="1"/>
  <c r="J110" i="6"/>
  <c r="K110" i="6"/>
  <c r="K98" i="6" s="1"/>
  <c r="K98" i="4" s="1"/>
  <c r="L110" i="6"/>
  <c r="L98" i="6" s="1"/>
  <c r="L98" i="4" s="1"/>
  <c r="M110" i="6"/>
  <c r="M98" i="6" s="1"/>
  <c r="M98" i="4" s="1"/>
  <c r="C111" i="6"/>
  <c r="D111" i="6"/>
  <c r="E111" i="6"/>
  <c r="E99" i="6" s="1"/>
  <c r="E99" i="4" s="1"/>
  <c r="F111" i="6"/>
  <c r="F99" i="6" s="1"/>
  <c r="F99" i="4" s="1"/>
  <c r="G111" i="6"/>
  <c r="H111" i="6"/>
  <c r="H99" i="6" s="1"/>
  <c r="H99" i="4" s="1"/>
  <c r="I111" i="6"/>
  <c r="I99" i="6" s="1"/>
  <c r="I99" i="4" s="1"/>
  <c r="J111" i="6"/>
  <c r="J99" i="6" s="1"/>
  <c r="J99" i="4" s="1"/>
  <c r="K111" i="6"/>
  <c r="L111" i="6"/>
  <c r="M111" i="6"/>
  <c r="M99" i="6" s="1"/>
  <c r="M99" i="4" s="1"/>
  <c r="B108" i="6"/>
  <c r="B109" i="6"/>
  <c r="B117" i="6" s="1"/>
  <c r="B110" i="6"/>
  <c r="B111" i="6"/>
  <c r="B107" i="6"/>
  <c r="B88" i="6"/>
  <c r="B76" i="6" s="1"/>
  <c r="B76" i="4" s="1"/>
  <c r="B89" i="6"/>
  <c r="B90" i="6"/>
  <c r="B78" i="6" s="1"/>
  <c r="B78" i="4" s="1"/>
  <c r="B87" i="6"/>
  <c r="B75" i="6" s="1"/>
  <c r="B75" i="4" s="1"/>
  <c r="O166" i="1"/>
  <c r="O217" i="1"/>
  <c r="O211" i="1"/>
  <c r="O205" i="1"/>
  <c r="O199" i="1"/>
  <c r="B77" i="6" l="1"/>
  <c r="B77" i="4" s="1"/>
  <c r="N81" i="6"/>
  <c r="N81" i="4" s="1"/>
  <c r="K133" i="6"/>
  <c r="C133" i="6"/>
  <c r="G119" i="6"/>
  <c r="G99" i="6"/>
  <c r="G99" i="4" s="1"/>
  <c r="K115" i="6"/>
  <c r="K95" i="6"/>
  <c r="K95" i="4" s="1"/>
  <c r="L119" i="6"/>
  <c r="L99" i="6"/>
  <c r="L99" i="4" s="1"/>
  <c r="G118" i="6"/>
  <c r="G98" i="6"/>
  <c r="G98" i="4" s="1"/>
  <c r="J118" i="6"/>
  <c r="J98" i="6"/>
  <c r="J98" i="4" s="1"/>
  <c r="H116" i="6"/>
  <c r="H96" i="6"/>
  <c r="H96" i="4" s="1"/>
  <c r="K119" i="6"/>
  <c r="K99" i="6"/>
  <c r="K99" i="4" s="1"/>
  <c r="F118" i="6"/>
  <c r="F98" i="6"/>
  <c r="F98" i="4" s="1"/>
  <c r="G133" i="6"/>
  <c r="D119" i="6"/>
  <c r="D99" i="6"/>
  <c r="D99" i="4" s="1"/>
  <c r="M116" i="6"/>
  <c r="E116" i="6"/>
  <c r="E96" i="6"/>
  <c r="E96" i="4" s="1"/>
  <c r="H115" i="6"/>
  <c r="L116" i="6"/>
  <c r="D116" i="6"/>
  <c r="D96" i="6"/>
  <c r="D96" i="4" s="1"/>
  <c r="G115" i="6"/>
  <c r="B96" i="6"/>
  <c r="B115" i="6"/>
  <c r="J119" i="6"/>
  <c r="M118" i="6"/>
  <c r="E118" i="6"/>
  <c r="E98" i="6"/>
  <c r="E98" i="4" s="1"/>
  <c r="K116" i="6"/>
  <c r="N131" i="6"/>
  <c r="N131" i="4"/>
  <c r="C119" i="6"/>
  <c r="C99" i="6"/>
  <c r="C116" i="6"/>
  <c r="C96" i="6"/>
  <c r="F115" i="6"/>
  <c r="L133" i="6"/>
  <c r="D133" i="6"/>
  <c r="C115" i="6"/>
  <c r="C95" i="6"/>
  <c r="N107" i="6"/>
  <c r="N107" i="4"/>
  <c r="O107" i="4" s="1"/>
  <c r="H119" i="6"/>
  <c r="C118" i="6"/>
  <c r="I116" i="6"/>
  <c r="D115" i="6"/>
  <c r="B118" i="6"/>
  <c r="L115" i="6"/>
  <c r="B116" i="6"/>
  <c r="F119" i="6"/>
  <c r="I118" i="6"/>
  <c r="G116" i="6"/>
  <c r="J115" i="6"/>
  <c r="H133" i="6"/>
  <c r="K118" i="6"/>
  <c r="M119" i="6"/>
  <c r="E119" i="6"/>
  <c r="H118" i="6"/>
  <c r="K117" i="6"/>
  <c r="K113" i="6"/>
  <c r="C117" i="6"/>
  <c r="C113" i="6"/>
  <c r="F116" i="6"/>
  <c r="I115" i="6"/>
  <c r="J117" i="6"/>
  <c r="J113" i="6"/>
  <c r="J101" i="6" s="1"/>
  <c r="J101" i="4" s="1"/>
  <c r="I117" i="6"/>
  <c r="I113" i="6"/>
  <c r="I101" i="6" s="1"/>
  <c r="I101" i="4" s="1"/>
  <c r="J133" i="6"/>
  <c r="N133" i="6"/>
  <c r="B98" i="6"/>
  <c r="H117" i="6"/>
  <c r="H113" i="6"/>
  <c r="I133" i="6"/>
  <c r="B119" i="6"/>
  <c r="I119" i="6"/>
  <c r="L118" i="6"/>
  <c r="D118" i="6"/>
  <c r="G113" i="6"/>
  <c r="G117" i="6"/>
  <c r="J116" i="6"/>
  <c r="M115" i="6"/>
  <c r="E115" i="6"/>
  <c r="F113" i="6"/>
  <c r="F101" i="6" s="1"/>
  <c r="F101" i="4" s="1"/>
  <c r="F117" i="6"/>
  <c r="M117" i="6"/>
  <c r="M113" i="6"/>
  <c r="M101" i="6" s="1"/>
  <c r="M101" i="4" s="1"/>
  <c r="E113" i="6"/>
  <c r="E101" i="6" s="1"/>
  <c r="E101" i="4" s="1"/>
  <c r="E117" i="6"/>
  <c r="F133" i="6"/>
  <c r="L113" i="6"/>
  <c r="L101" i="6" s="1"/>
  <c r="L101" i="4" s="1"/>
  <c r="L117" i="6"/>
  <c r="D113" i="6"/>
  <c r="D117" i="6"/>
  <c r="B133" i="6"/>
  <c r="M133" i="6"/>
  <c r="E133" i="6"/>
  <c r="B99" i="6"/>
  <c r="B93" i="6"/>
  <c r="B81" i="6" s="1"/>
  <c r="B81" i="4" s="1"/>
  <c r="B97" i="6"/>
  <c r="B113" i="6"/>
  <c r="B95" i="6"/>
  <c r="K121" i="6" l="1"/>
  <c r="K101" i="6"/>
  <c r="K101" i="4" s="1"/>
  <c r="H121" i="6"/>
  <c r="H101" i="6"/>
  <c r="H101" i="4" s="1"/>
  <c r="G121" i="6"/>
  <c r="G101" i="6"/>
  <c r="G101" i="4" s="1"/>
  <c r="D121" i="6"/>
  <c r="D101" i="6"/>
  <c r="D101" i="4" s="1"/>
  <c r="B101" i="6"/>
  <c r="L121" i="6"/>
  <c r="C121" i="6"/>
  <c r="C101" i="6"/>
  <c r="M121" i="6"/>
  <c r="F121" i="6"/>
  <c r="I121" i="6"/>
  <c r="B121" i="6"/>
  <c r="J121" i="6"/>
  <c r="E121" i="6"/>
  <c r="O137" i="1" l="1"/>
  <c r="P137" i="1" s="1"/>
  <c r="O138" i="1"/>
  <c r="P138" i="1" s="1"/>
  <c r="O139" i="1"/>
  <c r="P139" i="1" s="1"/>
  <c r="O140" i="1"/>
  <c r="P140" i="1" s="1"/>
  <c r="O141" i="1"/>
  <c r="P141" i="1" s="1"/>
  <c r="P135" i="3" l="1"/>
  <c r="P134" i="3"/>
  <c r="P133" i="3"/>
  <c r="N99" i="6"/>
  <c r="N99" i="4" s="1"/>
  <c r="P132" i="3"/>
  <c r="N90" i="6"/>
  <c r="N90" i="4"/>
  <c r="N89" i="6"/>
  <c r="N89" i="4"/>
  <c r="N91" i="6"/>
  <c r="N91" i="4"/>
  <c r="N88" i="6"/>
  <c r="N88" i="4"/>
  <c r="N95" i="6"/>
  <c r="N95" i="4" s="1"/>
  <c r="N87" i="6"/>
  <c r="N87" i="4"/>
  <c r="N166" i="1"/>
  <c r="N188" i="1"/>
  <c r="N187" i="1"/>
  <c r="N186" i="1"/>
  <c r="N185" i="1"/>
  <c r="N184" i="1"/>
  <c r="N182" i="1"/>
  <c r="N181" i="1"/>
  <c r="N179" i="1"/>
  <c r="N178" i="1"/>
  <c r="N176" i="1"/>
  <c r="N175" i="1"/>
  <c r="N174" i="1"/>
  <c r="N173" i="1"/>
  <c r="N172" i="1"/>
  <c r="N167" i="1"/>
  <c r="N168" i="1"/>
  <c r="N169" i="1"/>
  <c r="N170" i="1"/>
  <c r="P166" i="1"/>
  <c r="N98" i="6" l="1"/>
  <c r="N98" i="4" s="1"/>
  <c r="N97" i="6"/>
  <c r="N97" i="4" s="1"/>
  <c r="N96" i="6"/>
  <c r="N96" i="4" s="1"/>
  <c r="P136" i="3"/>
  <c r="N115" i="6"/>
  <c r="N115" i="4"/>
  <c r="N93" i="6"/>
  <c r="N101" i="6" s="1"/>
  <c r="N93" i="4"/>
  <c r="O167" i="1"/>
  <c r="N108" i="4" s="1"/>
  <c r="O168" i="1"/>
  <c r="N109" i="4" s="1"/>
  <c r="N113" i="4" s="1"/>
  <c r="N121" i="4" s="1"/>
  <c r="O169" i="1"/>
  <c r="N110" i="4" s="1"/>
  <c r="O170" i="1"/>
  <c r="O172" i="1"/>
  <c r="P172" i="1" s="1"/>
  <c r="O173" i="1"/>
  <c r="P173" i="1" s="1"/>
  <c r="O174" i="1"/>
  <c r="P174" i="1" s="1"/>
  <c r="O175" i="1"/>
  <c r="P175" i="1" s="1"/>
  <c r="O176" i="1"/>
  <c r="O178" i="1"/>
  <c r="P178" i="1" s="1"/>
  <c r="O179" i="1"/>
  <c r="P179" i="1" s="1"/>
  <c r="O181" i="1"/>
  <c r="P181" i="1" s="1"/>
  <c r="O182" i="1"/>
  <c r="O184" i="1"/>
  <c r="P184" i="1" s="1"/>
  <c r="O185" i="1"/>
  <c r="P185" i="1" s="1"/>
  <c r="O186" i="1"/>
  <c r="P186" i="1" s="1"/>
  <c r="O187" i="1"/>
  <c r="P187" i="1" s="1"/>
  <c r="O188" i="1"/>
  <c r="P188" i="1" s="1"/>
  <c r="P148" i="3"/>
  <c r="O144" i="1"/>
  <c r="P144" i="1" s="1"/>
  <c r="O145" i="1"/>
  <c r="P145" i="1" s="1"/>
  <c r="O146" i="1"/>
  <c r="P146" i="1" s="1"/>
  <c r="O147" i="1"/>
  <c r="P147" i="1" s="1"/>
  <c r="O143" i="1"/>
  <c r="P143" i="1" s="1"/>
  <c r="O156" i="1" l="1"/>
  <c r="P156" i="1" s="1"/>
  <c r="P147" i="3"/>
  <c r="P144" i="3"/>
  <c r="P138" i="3"/>
  <c r="O155" i="1"/>
  <c r="P155" i="1" s="1"/>
  <c r="P145" i="3"/>
  <c r="O157" i="1"/>
  <c r="P157" i="1" s="1"/>
  <c r="P140" i="3"/>
  <c r="O159" i="1"/>
  <c r="P159" i="1" s="1"/>
  <c r="P142" i="3"/>
  <c r="O158" i="1"/>
  <c r="P158" i="1" s="1"/>
  <c r="P141" i="3"/>
  <c r="P139" i="3"/>
  <c r="N111" i="6"/>
  <c r="N111" i="4"/>
  <c r="N109" i="6"/>
  <c r="N113" i="6" s="1"/>
  <c r="N121" i="6" s="1"/>
  <c r="P168" i="1"/>
  <c r="N110" i="6"/>
  <c r="P169" i="1"/>
  <c r="N108" i="6"/>
  <c r="P167" i="1"/>
  <c r="P151" i="3" l="1"/>
  <c r="P152" i="3"/>
  <c r="P153" i="3"/>
  <c r="P154" i="3"/>
  <c r="P150" i="3"/>
  <c r="N101" i="4"/>
  <c r="N116" i="6"/>
  <c r="N116" i="4"/>
  <c r="N118" i="6"/>
  <c r="N118" i="4"/>
  <c r="N117" i="6"/>
  <c r="N117" i="4"/>
</calcChain>
</file>

<file path=xl/sharedStrings.xml><?xml version="1.0" encoding="utf-8"?>
<sst xmlns="http://schemas.openxmlformats.org/spreadsheetml/2006/main" count="1016" uniqueCount="64">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</sst>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  <numFmt numFmtId="172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B8CCE4"/>
      </top>
      <bottom style="thin">
        <color rgb="FF24406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</borders>
  <cellStyleXfs count="19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7" applyNumberFormat="0" applyProtection="0">
      <alignment horizontal="right" vertical="center"/>
    </xf>
    <xf numFmtId="0" fontId="1" fillId="0" borderId="0"/>
    <xf numFmtId="0" fontId="11" fillId="15" borderId="8" applyNumberFormat="0" applyAlignment="0" applyProtection="0">
      <alignment horizontal="left" vertical="center" indent="1"/>
    </xf>
    <xf numFmtId="169" fontId="11" fillId="16" borderId="15" applyNumberFormat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169" fontId="10" fillId="5" borderId="9" applyNumberFormat="0" applyBorder="0" applyProtection="0">
      <alignment horizontal="right" vertical="center"/>
    </xf>
    <xf numFmtId="0" fontId="12" fillId="3" borderId="10" applyNumberFormat="0" applyAlignment="0" applyProtection="0">
      <alignment horizontal="left" vertical="center" indent="1"/>
    </xf>
    <xf numFmtId="169" fontId="11" fillId="4" borderId="10" applyNumberFormat="0" applyProtection="0">
      <alignment horizontal="right" vertical="center"/>
    </xf>
    <xf numFmtId="169" fontId="11" fillId="5" borderId="10" applyNumberFormat="0" applyBorder="0" applyProtection="0">
      <alignment horizontal="right" vertical="center"/>
    </xf>
    <xf numFmtId="169" fontId="13" fillId="6" borderId="11" applyNumberFormat="0" applyBorder="0" applyAlignment="0" applyProtection="0">
      <alignment horizontal="right" vertical="center" indent="1"/>
    </xf>
    <xf numFmtId="169" fontId="14" fillId="7" borderId="11" applyNumberFormat="0" applyBorder="0" applyAlignment="0" applyProtection="0">
      <alignment horizontal="right" vertical="center" indent="1"/>
    </xf>
    <xf numFmtId="169" fontId="14" fillId="8" borderId="11" applyNumberFormat="0" applyBorder="0" applyAlignment="0" applyProtection="0">
      <alignment horizontal="right" vertical="center" indent="1"/>
    </xf>
    <xf numFmtId="169" fontId="15" fillId="9" borderId="11" applyNumberFormat="0" applyBorder="0" applyAlignment="0" applyProtection="0">
      <alignment horizontal="right" vertical="center" indent="1"/>
    </xf>
    <xf numFmtId="169" fontId="15" fillId="10" borderId="11" applyNumberFormat="0" applyBorder="0" applyAlignment="0" applyProtection="0">
      <alignment horizontal="right" vertical="center" indent="1"/>
    </xf>
    <xf numFmtId="169" fontId="15" fillId="11" borderId="11" applyNumberFormat="0" applyBorder="0" applyAlignment="0" applyProtection="0">
      <alignment horizontal="right" vertical="center" indent="1"/>
    </xf>
    <xf numFmtId="169" fontId="16" fillId="12" borderId="11" applyNumberFormat="0" applyBorder="0" applyAlignment="0" applyProtection="0">
      <alignment horizontal="right" vertical="center" indent="1"/>
    </xf>
    <xf numFmtId="169" fontId="16" fillId="13" borderId="11" applyNumberFormat="0" applyBorder="0" applyAlignment="0" applyProtection="0">
      <alignment horizontal="right" vertical="center" indent="1"/>
    </xf>
    <xf numFmtId="169" fontId="16" fillId="14" borderId="11" applyNumberFormat="0" applyBorder="0" applyAlignment="0" applyProtection="0">
      <alignment horizontal="right" vertical="center" indent="1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8" fillId="0" borderId="12" applyNumberFormat="0" applyFill="0" applyBorder="0" applyAlignment="0" applyProtection="0"/>
    <xf numFmtId="0" fontId="19" fillId="0" borderId="12" applyBorder="0" applyAlignment="0" applyProtection="0"/>
    <xf numFmtId="0" fontId="12" fillId="21" borderId="10" applyNumberFormat="0" applyAlignment="0" applyProtection="0">
      <alignment horizontal="left" vertical="center" indent="1"/>
    </xf>
    <xf numFmtId="0" fontId="12" fillId="3" borderId="10" applyNumberFormat="0" applyAlignment="0" applyProtection="0">
      <alignment horizontal="left" vertical="center" indent="1"/>
    </xf>
    <xf numFmtId="0" fontId="11" fillId="22" borderId="8" applyNumberFormat="0" applyAlignment="0" applyProtection="0">
      <alignment horizontal="left" vertical="center" indent="1"/>
    </xf>
    <xf numFmtId="169" fontId="10" fillId="0" borderId="9" applyNumberFormat="0" applyProtection="0">
      <alignment horizontal="right" vertical="center"/>
    </xf>
    <xf numFmtId="169" fontId="11" fillId="0" borderId="10" applyNumberFormat="0" applyProtection="0">
      <alignment horizontal="right" vertical="center"/>
    </xf>
    <xf numFmtId="0" fontId="17" fillId="0" borderId="8" applyNumberFormat="0" applyFont="0" applyFill="0" applyAlignment="0" applyProtection="0"/>
    <xf numFmtId="169" fontId="10" fillId="23" borderId="8" applyNumberFormat="0" applyAlignment="0" applyProtection="0">
      <alignment horizontal="left" vertical="center" indent="1"/>
    </xf>
    <xf numFmtId="0" fontId="11" fillId="22" borderId="10" applyNumberFormat="0" applyAlignment="0" applyProtection="0">
      <alignment horizontal="left" vertical="center" indent="1"/>
    </xf>
    <xf numFmtId="0" fontId="12" fillId="24" borderId="8" applyNumberFormat="0" applyAlignment="0" applyProtection="0">
      <alignment horizontal="left" vertical="center" indent="1"/>
    </xf>
    <xf numFmtId="0" fontId="12" fillId="25" borderId="8" applyNumberFormat="0" applyAlignment="0" applyProtection="0">
      <alignment horizontal="left" vertical="center" indent="1"/>
    </xf>
    <xf numFmtId="0" fontId="12" fillId="26" borderId="8" applyNumberFormat="0" applyAlignment="0" applyProtection="0">
      <alignment horizontal="left" vertical="center" indent="1"/>
    </xf>
    <xf numFmtId="0" fontId="12" fillId="5" borderId="8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3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169" fontId="21" fillId="4" borderId="10" applyNumberFormat="0" applyProtection="0">
      <alignment horizontal="right" vertical="center"/>
    </xf>
    <xf numFmtId="169" fontId="22" fillId="5" borderId="9" applyNumberFormat="0" applyBorder="0" applyProtection="0">
      <alignment horizontal="right" vertical="center"/>
    </xf>
    <xf numFmtId="169" fontId="21" fillId="5" borderId="10" applyNumberFormat="0" applyBorder="0" applyProtection="0">
      <alignment horizontal="right" vertical="center"/>
    </xf>
    <xf numFmtId="0" fontId="4" fillId="0" borderId="16" applyNumberFormat="0" applyProtection="0">
      <alignment horizontal="left" vertical="center" indent="1"/>
    </xf>
    <xf numFmtId="0" fontId="4" fillId="0" borderId="16" applyNumberFormat="0" applyProtection="0">
      <alignment horizontal="left" vertical="center" indent="1"/>
    </xf>
    <xf numFmtId="4" fontId="23" fillId="0" borderId="17" applyNumberFormat="0" applyProtection="0">
      <alignment horizontal="right" vertical="center"/>
    </xf>
    <xf numFmtId="4" fontId="24" fillId="27" borderId="17" applyNumberFormat="0" applyProtection="0">
      <alignment horizontal="right" vertical="center"/>
    </xf>
    <xf numFmtId="0" fontId="11" fillId="15" borderId="8" applyNumberFormat="0" applyAlignment="0" applyProtection="0">
      <alignment horizontal="left" vertical="center" indent="1"/>
    </xf>
    <xf numFmtId="169" fontId="10" fillId="0" borderId="7" applyNumberFormat="0" applyProtection="0">
      <alignment horizontal="right" vertical="center"/>
    </xf>
    <xf numFmtId="169" fontId="11" fillId="16" borderId="15" applyNumberFormat="0" applyProtection="0">
      <alignment horizontal="right" vertical="center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6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4" fillId="0" borderId="18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7" fillId="0" borderId="0" xfId="0" applyFont="1"/>
    <xf numFmtId="168" fontId="7" fillId="0" borderId="5" xfId="0" applyNumberFormat="1" applyFont="1" applyBorder="1" applyAlignment="1">
      <alignment vertical="center"/>
    </xf>
    <xf numFmtId="0" fontId="6" fillId="0" borderId="6" xfId="0" applyFont="1" applyBorder="1"/>
    <xf numFmtId="3" fontId="0" fillId="0" borderId="0" xfId="0" applyNumberFormat="1"/>
    <xf numFmtId="0" fontId="0" fillId="0" borderId="2" xfId="0" applyBorder="1"/>
    <xf numFmtId="165" fontId="0" fillId="0" borderId="3" xfId="0" applyNumberFormat="1" applyBorder="1"/>
    <xf numFmtId="165" fontId="0" fillId="0" borderId="4" xfId="0" applyNumberFormat="1" applyBorder="1"/>
    <xf numFmtId="170" fontId="27" fillId="0" borderId="5" xfId="0" applyNumberFormat="1" applyFont="1" applyBorder="1" applyAlignment="1">
      <alignment horizontal="right" vertical="center" wrapText="1"/>
    </xf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0" fontId="27" fillId="0" borderId="19" xfId="0" applyNumberFormat="1" applyFont="1" applyBorder="1" applyAlignment="1">
      <alignment horizontal="right" vertical="center" wrapText="1"/>
    </xf>
    <xf numFmtId="0" fontId="2" fillId="28" borderId="0" xfId="0" applyFont="1" applyFill="1"/>
    <xf numFmtId="0" fontId="2" fillId="28" borderId="0" xfId="0" applyFont="1" applyFill="1" applyAlignment="1">
      <alignment horizontal="center"/>
    </xf>
    <xf numFmtId="3" fontId="28" fillId="0" borderId="0" xfId="0" applyNumberFormat="1" applyFont="1" applyAlignment="1">
      <alignment horizontal="right" vertical="center" wrapText="1"/>
    </xf>
    <xf numFmtId="166" fontId="28" fillId="0" borderId="0" xfId="0" applyNumberFormat="1" applyFont="1" applyAlignment="1">
      <alignment horizontal="right" vertical="center" wrapText="1"/>
    </xf>
    <xf numFmtId="165" fontId="0" fillId="0" borderId="2" xfId="0" applyNumberFormat="1" applyBorder="1"/>
    <xf numFmtId="171" fontId="29" fillId="0" borderId="0" xfId="0" applyNumberFormat="1" applyFont="1" applyAlignment="1">
      <alignment horizontal="right" vertical="center"/>
    </xf>
    <xf numFmtId="171" fontId="0" fillId="0" borderId="0" xfId="0" applyNumberFormat="1"/>
    <xf numFmtId="172" fontId="0" fillId="0" borderId="0" xfId="194" applyNumberFormat="1" applyFont="1"/>
    <xf numFmtId="166" fontId="0" fillId="0" borderId="0" xfId="0" applyNumberFormat="1"/>
    <xf numFmtId="0" fontId="2" fillId="28" borderId="0" xfId="0" applyFont="1" applyFill="1" applyAlignment="1">
      <alignment horizontal="center"/>
    </xf>
    <xf numFmtId="0" fontId="3" fillId="29" borderId="2" xfId="0" applyFont="1" applyFill="1" applyBorder="1" applyAlignment="1">
      <alignment horizontal="left"/>
    </xf>
    <xf numFmtId="0" fontId="3" fillId="29" borderId="3" xfId="0" applyFont="1" applyFill="1" applyBorder="1" applyAlignment="1">
      <alignment horizontal="left"/>
    </xf>
    <xf numFmtId="0" fontId="3" fillId="29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3" fontId="29" fillId="0" borderId="0" xfId="0" applyNumberFormat="1" applyFont="1" applyAlignment="1">
      <alignment horizontal="right" vertical="center"/>
    </xf>
    <xf numFmtId="166" fontId="29" fillId="0" borderId="0" xfId="0" applyNumberFormat="1" applyFont="1" applyAlignment="1">
      <alignment horizontal="right" vertical="center"/>
    </xf>
    <xf numFmtId="171" fontId="0" fillId="0" borderId="0" xfId="194" applyNumberFormat="1" applyFont="1"/>
    <xf numFmtId="168" fontId="0" fillId="0" borderId="0" xfId="0" applyNumberFormat="1"/>
  </cellXfs>
  <cellStyles count="195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" xfId="194" builtinId="5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62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595312</xdr:colOff>
      <xdr:row>0</xdr:row>
      <xdr:rowOff>95250</xdr:rowOff>
    </xdr:from>
    <xdr:to>
      <xdr:col>15</xdr:col>
      <xdr:colOff>1142998</xdr:colOff>
      <xdr:row>3</xdr:row>
      <xdr:rowOff>15513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1" y="95250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895348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2857</xdr:colOff>
      <xdr:row>2</xdr:row>
      <xdr:rowOff>168389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936307</xdr:colOff>
      <xdr:row>2</xdr:row>
      <xdr:rowOff>172200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U217"/>
  <sheetViews>
    <sheetView zoomScale="90" zoomScaleNormal="90" workbookViewId="0">
      <selection activeCell="R1" sqref="R1:U1048576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8" max="18" width="13" bestFit="1" customWidth="1"/>
  </cols>
  <sheetData>
    <row r="2" spans="1:21" x14ac:dyDescent="0.3">
      <c r="A2" s="1" t="s">
        <v>24</v>
      </c>
    </row>
    <row r="3" spans="1:21" x14ac:dyDescent="0.3">
      <c r="A3" s="1"/>
    </row>
    <row r="4" spans="1:21" x14ac:dyDescent="0.3">
      <c r="D4" s="29"/>
    </row>
    <row r="5" spans="1:21" x14ac:dyDescent="0.3">
      <c r="B5" s="31">
        <v>2024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21" x14ac:dyDescent="0.3">
      <c r="A6" s="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 t="s">
        <v>20</v>
      </c>
      <c r="O6" s="22"/>
      <c r="P6" s="22" t="s">
        <v>20</v>
      </c>
    </row>
    <row r="7" spans="1:21" x14ac:dyDescent="0.3">
      <c r="A7" s="1"/>
      <c r="B7" s="23" t="s">
        <v>12</v>
      </c>
      <c r="C7" s="23" t="s">
        <v>13</v>
      </c>
      <c r="D7" s="23" t="s">
        <v>0</v>
      </c>
      <c r="E7" s="23" t="s">
        <v>14</v>
      </c>
      <c r="F7" s="23" t="s">
        <v>1</v>
      </c>
      <c r="G7" s="23" t="s">
        <v>2</v>
      </c>
      <c r="H7" s="23" t="s">
        <v>3</v>
      </c>
      <c r="I7" s="23" t="s">
        <v>15</v>
      </c>
      <c r="J7" s="23" t="s">
        <v>16</v>
      </c>
      <c r="K7" s="23" t="s">
        <v>17</v>
      </c>
      <c r="L7" s="23" t="s">
        <v>18</v>
      </c>
      <c r="M7" s="23" t="s">
        <v>19</v>
      </c>
      <c r="N7" s="23" t="s">
        <v>21</v>
      </c>
      <c r="O7" s="23" t="s">
        <v>4</v>
      </c>
      <c r="P7" s="23" t="s">
        <v>4</v>
      </c>
    </row>
    <row r="8" spans="1:21" x14ac:dyDescent="0.3">
      <c r="A8" s="32" t="s">
        <v>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spans="1:21" x14ac:dyDescent="0.3">
      <c r="A9" s="2" t="s">
        <v>6</v>
      </c>
      <c r="B9" s="3">
        <v>1828557</v>
      </c>
      <c r="C9" s="3">
        <v>1875075</v>
      </c>
      <c r="D9" s="3">
        <v>2206931</v>
      </c>
      <c r="E9" s="3">
        <v>2610171</v>
      </c>
      <c r="F9" s="3">
        <v>2844748</v>
      </c>
      <c r="G9" s="3">
        <v>3020849</v>
      </c>
      <c r="H9" s="3">
        <v>3324096</v>
      </c>
      <c r="I9" s="3">
        <v>3331345</v>
      </c>
      <c r="J9" s="3">
        <v>3078141</v>
      </c>
      <c r="K9" s="3">
        <v>2954291</v>
      </c>
      <c r="L9" s="3">
        <v>2264936</v>
      </c>
      <c r="M9" s="3">
        <v>2380696</v>
      </c>
      <c r="N9" s="5">
        <f>(M9/M42-1)*100</f>
        <v>8.7728436148447173</v>
      </c>
      <c r="O9" s="3">
        <f>SUM(B9:M9)</f>
        <v>31719836</v>
      </c>
      <c r="P9" s="5">
        <f>(O9/SUM(B42:M42)-1)*100</f>
        <v>7.4040437086604793</v>
      </c>
      <c r="Q9" s="28"/>
      <c r="R9" s="37"/>
      <c r="S9" s="28"/>
      <c r="U9" s="40"/>
    </row>
    <row r="10" spans="1:21" x14ac:dyDescent="0.3">
      <c r="A10" s="2" t="s">
        <v>7</v>
      </c>
      <c r="B10" s="3">
        <v>1453789</v>
      </c>
      <c r="C10" s="3">
        <v>1499010</v>
      </c>
      <c r="D10" s="3">
        <v>1770113</v>
      </c>
      <c r="E10" s="3">
        <v>2026385</v>
      </c>
      <c r="F10" s="3">
        <v>2198949</v>
      </c>
      <c r="G10" s="3">
        <v>2338351</v>
      </c>
      <c r="H10" s="3">
        <v>2535665</v>
      </c>
      <c r="I10" s="3">
        <v>2575536</v>
      </c>
      <c r="J10" s="3">
        <v>2358092</v>
      </c>
      <c r="K10" s="3">
        <v>2248463</v>
      </c>
      <c r="L10" s="3">
        <v>1850561</v>
      </c>
      <c r="M10" s="3">
        <v>2010474</v>
      </c>
      <c r="N10" s="5">
        <f t="shared" ref="N10:N14" si="0">(M10/M43-1)*100</f>
        <v>11.294811895219325</v>
      </c>
      <c r="O10" s="3">
        <f t="shared" ref="O10:O13" si="1">SUM(B10:M10)</f>
        <v>24865388</v>
      </c>
      <c r="P10" s="5">
        <f t="shared" ref="P10:P14" si="2">(O10/SUM(B43:M43)-1)*100</f>
        <v>8.9090457876880969</v>
      </c>
      <c r="Q10" s="28"/>
      <c r="R10" s="37"/>
      <c r="S10" s="28"/>
      <c r="U10" s="40"/>
    </row>
    <row r="11" spans="1:21" x14ac:dyDescent="0.3">
      <c r="A11" s="2" t="s">
        <v>8</v>
      </c>
      <c r="B11" s="3">
        <v>366910</v>
      </c>
      <c r="C11" s="3">
        <v>370020</v>
      </c>
      <c r="D11" s="3">
        <v>430504</v>
      </c>
      <c r="E11" s="3">
        <v>574986</v>
      </c>
      <c r="F11" s="3">
        <v>638092</v>
      </c>
      <c r="G11" s="3">
        <v>673526</v>
      </c>
      <c r="H11" s="3">
        <v>777360</v>
      </c>
      <c r="I11" s="3">
        <v>746810</v>
      </c>
      <c r="J11" s="3">
        <v>711994</v>
      </c>
      <c r="K11" s="3">
        <v>696286</v>
      </c>
      <c r="L11" s="3">
        <v>407822</v>
      </c>
      <c r="M11" s="3">
        <v>362998</v>
      </c>
      <c r="N11" s="5">
        <f t="shared" si="0"/>
        <v>-3.0614588396152387</v>
      </c>
      <c r="O11" s="3">
        <f t="shared" si="1"/>
        <v>6757308</v>
      </c>
      <c r="P11" s="5">
        <f t="shared" si="2"/>
        <v>2.0608494785120168</v>
      </c>
      <c r="Q11" s="28"/>
      <c r="R11" s="37"/>
      <c r="S11" s="28"/>
      <c r="U11" s="40"/>
    </row>
    <row r="12" spans="1:21" x14ac:dyDescent="0.3">
      <c r="A12" s="2" t="s">
        <v>9</v>
      </c>
      <c r="B12" s="3">
        <v>15175</v>
      </c>
      <c r="C12" s="3">
        <v>14551</v>
      </c>
      <c r="D12" s="3">
        <v>16568</v>
      </c>
      <c r="E12" s="3">
        <v>19815</v>
      </c>
      <c r="F12" s="3">
        <v>21709</v>
      </c>
      <c r="G12" s="3">
        <v>21874</v>
      </c>
      <c r="H12" s="3">
        <v>22829</v>
      </c>
      <c r="I12" s="3">
        <v>22785</v>
      </c>
      <c r="J12" s="3">
        <v>22050</v>
      </c>
      <c r="K12" s="3">
        <v>21824</v>
      </c>
      <c r="L12" s="3">
        <v>17291</v>
      </c>
      <c r="M12" s="3">
        <v>17667</v>
      </c>
      <c r="N12" s="5">
        <f t="shared" si="0"/>
        <v>7.1376591873862916</v>
      </c>
      <c r="O12" s="3">
        <f t="shared" si="1"/>
        <v>234138</v>
      </c>
      <c r="P12" s="5">
        <f t="shared" si="2"/>
        <v>5.8992740677084488</v>
      </c>
      <c r="Q12" s="28"/>
      <c r="R12" s="37"/>
      <c r="S12" s="28"/>
      <c r="U12" s="40"/>
    </row>
    <row r="13" spans="1:21" x14ac:dyDescent="0.3">
      <c r="A13" s="2" t="s">
        <v>10</v>
      </c>
      <c r="B13" s="6">
        <v>20890402.740000002</v>
      </c>
      <c r="C13" s="6">
        <v>21141717.990000002</v>
      </c>
      <c r="D13" s="6">
        <v>26025835.390000001</v>
      </c>
      <c r="E13" s="6">
        <v>23889973.550000001</v>
      </c>
      <c r="F13" s="6">
        <v>24361864.149999999</v>
      </c>
      <c r="G13" s="6">
        <v>24808370.719999999</v>
      </c>
      <c r="H13" s="6">
        <v>25647163.969999999</v>
      </c>
      <c r="I13" s="6">
        <v>24048425.039999999</v>
      </c>
      <c r="J13" s="6">
        <v>25546557.399999999</v>
      </c>
      <c r="K13" s="6">
        <v>29427376.460000001</v>
      </c>
      <c r="L13" s="6">
        <v>27133743.68</v>
      </c>
      <c r="M13" s="6">
        <v>25023405.73</v>
      </c>
      <c r="N13" s="5">
        <f t="shared" si="0"/>
        <v>21.903124096522774</v>
      </c>
      <c r="O13" s="6">
        <f t="shared" si="1"/>
        <v>297944836.81999999</v>
      </c>
      <c r="P13" s="5">
        <f t="shared" si="2"/>
        <v>21.605875856711918</v>
      </c>
      <c r="Q13" s="28"/>
      <c r="R13" s="38"/>
      <c r="S13" s="28"/>
      <c r="U13" s="40"/>
    </row>
    <row r="14" spans="1:21" x14ac:dyDescent="0.3">
      <c r="A14" s="15" t="s">
        <v>28</v>
      </c>
      <c r="B14" s="3">
        <v>659196</v>
      </c>
      <c r="C14" s="3">
        <v>633566</v>
      </c>
      <c r="D14" s="3">
        <v>722781</v>
      </c>
      <c r="E14" s="3">
        <v>836651</v>
      </c>
      <c r="F14" s="3">
        <v>918474</v>
      </c>
      <c r="G14" s="3">
        <v>929569</v>
      </c>
      <c r="H14" s="3">
        <v>976752</v>
      </c>
      <c r="I14" s="3">
        <v>977023</v>
      </c>
      <c r="J14" s="3">
        <v>941622</v>
      </c>
      <c r="K14" s="3">
        <v>932572</v>
      </c>
      <c r="L14" s="3">
        <v>743745</v>
      </c>
      <c r="M14" s="3">
        <v>768027</v>
      </c>
      <c r="N14" s="5">
        <f t="shared" si="0"/>
        <v>7.8510864772411315</v>
      </c>
      <c r="O14" s="3">
        <f t="shared" ref="O14" si="3">SUM(B14:M14)</f>
        <v>10039978</v>
      </c>
      <c r="P14" s="5">
        <f t="shared" si="2"/>
        <v>8.1549320642265055</v>
      </c>
      <c r="Q14" s="28"/>
      <c r="R14" s="37"/>
      <c r="S14" s="28"/>
      <c r="U14" s="40"/>
    </row>
    <row r="15" spans="1:21" x14ac:dyDescent="0.3">
      <c r="A15" s="32" t="s">
        <v>22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R15" s="27"/>
      <c r="S15" s="20"/>
      <c r="U15" s="40"/>
    </row>
    <row r="16" spans="1:21" x14ac:dyDescent="0.3">
      <c r="A16" s="2" t="s">
        <v>6</v>
      </c>
      <c r="B16" s="3">
        <v>465473</v>
      </c>
      <c r="C16" s="3">
        <v>474404</v>
      </c>
      <c r="D16" s="3">
        <v>633826</v>
      </c>
      <c r="E16" s="3">
        <v>774562</v>
      </c>
      <c r="F16" s="3">
        <v>858402</v>
      </c>
      <c r="G16" s="3">
        <v>858738</v>
      </c>
      <c r="H16" s="3">
        <v>951843</v>
      </c>
      <c r="I16" s="3">
        <v>983182</v>
      </c>
      <c r="J16" s="3">
        <v>896452</v>
      </c>
      <c r="K16" s="3">
        <v>838393</v>
      </c>
      <c r="L16" s="3">
        <v>630637</v>
      </c>
      <c r="M16" s="3">
        <v>591539</v>
      </c>
      <c r="N16" s="5">
        <f>(M16/M49-1)*100</f>
        <v>11.813451131386788</v>
      </c>
      <c r="O16" s="3">
        <f>SUM(B16:M16)</f>
        <v>8957451</v>
      </c>
      <c r="P16" s="5">
        <f>(O16/SUM(B49:M49)-1)*100</f>
        <v>14.794345589835345</v>
      </c>
      <c r="Q16" s="27"/>
      <c r="R16" s="37"/>
      <c r="S16" s="28"/>
      <c r="U16" s="40"/>
    </row>
    <row r="17" spans="1:21" x14ac:dyDescent="0.3">
      <c r="A17" s="2" t="s">
        <v>7</v>
      </c>
      <c r="B17" s="3">
        <v>463819</v>
      </c>
      <c r="C17" s="3">
        <v>473481</v>
      </c>
      <c r="D17" s="3">
        <v>632842</v>
      </c>
      <c r="E17" s="3">
        <v>773540</v>
      </c>
      <c r="F17" s="3">
        <v>857408</v>
      </c>
      <c r="G17" s="3">
        <v>857702</v>
      </c>
      <c r="H17" s="3">
        <v>950882</v>
      </c>
      <c r="I17" s="3">
        <v>982488</v>
      </c>
      <c r="J17" s="3">
        <v>895518</v>
      </c>
      <c r="K17" s="3">
        <v>837455</v>
      </c>
      <c r="L17" s="3">
        <v>629806</v>
      </c>
      <c r="M17" s="3">
        <v>590156</v>
      </c>
      <c r="N17" s="5">
        <f t="shared" ref="N17:N21" si="4">(M17/M50-1)*100</f>
        <v>11.990010854466648</v>
      </c>
      <c r="O17" s="3">
        <f t="shared" ref="O17:O20" si="5">SUM(B17:M17)</f>
        <v>8945097</v>
      </c>
      <c r="P17" s="5">
        <f t="shared" ref="P17:P21" si="6">(O17/SUM(B50:M50)-1)*100</f>
        <v>15.069932687713749</v>
      </c>
      <c r="Q17" s="27"/>
      <c r="R17" s="37"/>
      <c r="S17" s="28"/>
      <c r="U17" s="40"/>
    </row>
    <row r="18" spans="1:21" x14ac:dyDescent="0.3">
      <c r="A18" s="2" t="s">
        <v>8</v>
      </c>
      <c r="B18" s="3">
        <v>1654</v>
      </c>
      <c r="C18" s="3">
        <v>922</v>
      </c>
      <c r="D18" s="3">
        <v>938</v>
      </c>
      <c r="E18" s="3">
        <v>1020</v>
      </c>
      <c r="F18" s="3">
        <v>994</v>
      </c>
      <c r="G18" s="3">
        <v>1034</v>
      </c>
      <c r="H18" s="3">
        <v>958</v>
      </c>
      <c r="I18" s="3">
        <v>694</v>
      </c>
      <c r="J18" s="3">
        <v>930</v>
      </c>
      <c r="K18" s="3">
        <v>938</v>
      </c>
      <c r="L18" s="3">
        <v>830</v>
      </c>
      <c r="M18" s="3">
        <v>1382</v>
      </c>
      <c r="N18" s="5">
        <f t="shared" si="4"/>
        <v>-33.172147001934235</v>
      </c>
      <c r="O18" s="3">
        <f t="shared" si="5"/>
        <v>12294</v>
      </c>
      <c r="P18" s="5">
        <f t="shared" si="6"/>
        <v>-58.192205672311779</v>
      </c>
      <c r="Q18" s="27"/>
      <c r="R18" s="37"/>
      <c r="S18" s="28"/>
      <c r="U18" s="40"/>
    </row>
    <row r="19" spans="1:21" x14ac:dyDescent="0.3">
      <c r="A19" s="2" t="s">
        <v>9</v>
      </c>
      <c r="B19" s="3">
        <v>3511</v>
      </c>
      <c r="C19" s="3">
        <v>3213</v>
      </c>
      <c r="D19" s="3">
        <v>4031</v>
      </c>
      <c r="E19" s="3">
        <v>5127</v>
      </c>
      <c r="F19" s="3">
        <v>5607</v>
      </c>
      <c r="G19" s="3">
        <v>5633</v>
      </c>
      <c r="H19" s="3">
        <v>6053</v>
      </c>
      <c r="I19" s="3">
        <v>6106</v>
      </c>
      <c r="J19" s="3">
        <v>5611</v>
      </c>
      <c r="K19" s="3">
        <v>5486</v>
      </c>
      <c r="L19" s="3">
        <v>4197</v>
      </c>
      <c r="M19" s="3">
        <v>4198</v>
      </c>
      <c r="N19" s="5">
        <f t="shared" si="4"/>
        <v>11.589580010632638</v>
      </c>
      <c r="O19" s="3">
        <f t="shared" si="5"/>
        <v>58773</v>
      </c>
      <c r="P19" s="5">
        <f t="shared" si="6"/>
        <v>14.449009794948697</v>
      </c>
      <c r="Q19" s="27"/>
      <c r="R19" s="37"/>
      <c r="S19" s="28"/>
      <c r="U19" s="40"/>
    </row>
    <row r="20" spans="1:21" x14ac:dyDescent="0.3">
      <c r="A20" s="2" t="s">
        <v>10</v>
      </c>
      <c r="B20" s="6">
        <v>1528411</v>
      </c>
      <c r="C20" s="6">
        <v>1539817</v>
      </c>
      <c r="D20" s="6">
        <v>1841902</v>
      </c>
      <c r="E20" s="6">
        <v>1802523</v>
      </c>
      <c r="F20" s="6">
        <v>1899437</v>
      </c>
      <c r="G20" s="6">
        <v>1760123</v>
      </c>
      <c r="H20" s="6">
        <v>1977135</v>
      </c>
      <c r="I20" s="6">
        <v>1845058</v>
      </c>
      <c r="J20" s="6">
        <v>1803382</v>
      </c>
      <c r="K20" s="6">
        <v>2005957</v>
      </c>
      <c r="L20" s="6">
        <v>2119424</v>
      </c>
      <c r="M20" s="6">
        <v>2070489</v>
      </c>
      <c r="N20" s="5">
        <f t="shared" si="4"/>
        <v>19.244994620844391</v>
      </c>
      <c r="O20" s="6">
        <f t="shared" si="5"/>
        <v>22193658</v>
      </c>
      <c r="P20" s="5">
        <f t="shared" si="6"/>
        <v>15.208319047139751</v>
      </c>
      <c r="Q20" s="27"/>
      <c r="R20" s="38"/>
      <c r="S20" s="28"/>
      <c r="U20" s="40"/>
    </row>
    <row r="21" spans="1:21" x14ac:dyDescent="0.3">
      <c r="A21" s="15" t="s">
        <v>28</v>
      </c>
      <c r="B21" s="3">
        <v>139239.31700000001</v>
      </c>
      <c r="C21" s="3">
        <v>127479.45499999997</v>
      </c>
      <c r="D21" s="3">
        <v>158556.05299999993</v>
      </c>
      <c r="E21" s="3">
        <v>198202.29400000011</v>
      </c>
      <c r="F21" s="3">
        <v>216821.56200000003</v>
      </c>
      <c r="G21" s="3">
        <v>215266.78599999999</v>
      </c>
      <c r="H21" s="3">
        <v>230423.43600000005</v>
      </c>
      <c r="I21" s="3">
        <v>235553.30700000006</v>
      </c>
      <c r="J21" s="3">
        <v>217523.11500000005</v>
      </c>
      <c r="K21" s="3">
        <v>213511.20400000003</v>
      </c>
      <c r="L21" s="3">
        <v>163551.52400000006</v>
      </c>
      <c r="M21" s="3">
        <v>163427.503</v>
      </c>
      <c r="N21" s="5">
        <f t="shared" si="4"/>
        <v>9.3101513078808864</v>
      </c>
      <c r="O21" s="3">
        <f t="shared" ref="O21" si="7">SUM(B21:M21)</f>
        <v>2279555.5560000003</v>
      </c>
      <c r="P21" s="5">
        <f t="shared" si="6"/>
        <v>13.331683392838833</v>
      </c>
      <c r="Q21" s="27"/>
      <c r="R21" s="37"/>
      <c r="S21" s="28"/>
      <c r="U21" s="40"/>
    </row>
    <row r="22" spans="1:21" x14ac:dyDescent="0.3">
      <c r="A22" s="32" t="s">
        <v>23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/>
      <c r="R22" s="27"/>
      <c r="S22" s="20"/>
      <c r="U22" s="40"/>
    </row>
    <row r="23" spans="1:21" x14ac:dyDescent="0.3">
      <c r="A23" s="2" t="s">
        <v>6</v>
      </c>
      <c r="B23" s="3">
        <v>31734</v>
      </c>
      <c r="C23" s="3">
        <v>30616</v>
      </c>
      <c r="D23" s="3">
        <v>34996</v>
      </c>
      <c r="E23" s="3">
        <v>38476</v>
      </c>
      <c r="F23" s="3">
        <v>42765</v>
      </c>
      <c r="G23" s="3">
        <v>90778</v>
      </c>
      <c r="H23" s="3">
        <v>130863</v>
      </c>
      <c r="I23" s="3">
        <v>125296</v>
      </c>
      <c r="J23" s="3">
        <v>84166</v>
      </c>
      <c r="K23" s="3">
        <v>43625</v>
      </c>
      <c r="L23" s="3">
        <v>40683</v>
      </c>
      <c r="M23" s="3">
        <v>41386</v>
      </c>
      <c r="N23" s="5">
        <f>(M23/M56-1)*100</f>
        <v>22.143847947348227</v>
      </c>
      <c r="O23" s="3">
        <f>SUM(B23:M23)</f>
        <v>735384</v>
      </c>
      <c r="P23" s="5">
        <f>(O23/SUM(B56:M56)-1)*100</f>
        <v>18.226658006597951</v>
      </c>
      <c r="Q23" s="27"/>
      <c r="R23" s="37"/>
      <c r="S23" s="28"/>
      <c r="U23" s="40"/>
    </row>
    <row r="24" spans="1:21" x14ac:dyDescent="0.3">
      <c r="A24" s="2" t="s">
        <v>7</v>
      </c>
      <c r="B24" s="3">
        <v>31734</v>
      </c>
      <c r="C24" s="3">
        <v>30616</v>
      </c>
      <c r="D24" s="21">
        <v>34996</v>
      </c>
      <c r="E24" s="3">
        <v>38476</v>
      </c>
      <c r="F24" s="3">
        <v>42765</v>
      </c>
      <c r="G24" s="3">
        <v>90778</v>
      </c>
      <c r="H24" s="3">
        <v>130863</v>
      </c>
      <c r="I24" s="3">
        <v>125296</v>
      </c>
      <c r="J24" s="3">
        <v>84166</v>
      </c>
      <c r="K24" s="3">
        <v>43625</v>
      </c>
      <c r="L24" s="3">
        <v>40683</v>
      </c>
      <c r="M24" s="3">
        <v>41386</v>
      </c>
      <c r="N24" s="5">
        <f t="shared" ref="N24:N28" si="8">(M24/M57-1)*100</f>
        <v>22.143847947348227</v>
      </c>
      <c r="O24" s="3">
        <f t="shared" ref="O24" si="9">SUM(B24:M24)</f>
        <v>735384</v>
      </c>
      <c r="P24" s="5">
        <f t="shared" ref="P24:P28" si="10">(O24/SUM(B57:M57)-1)*100</f>
        <v>18.226658006597951</v>
      </c>
      <c r="Q24" s="27"/>
      <c r="R24" s="37"/>
      <c r="S24" s="28"/>
      <c r="U24" s="40"/>
    </row>
    <row r="25" spans="1:21" x14ac:dyDescent="0.3">
      <c r="A25" s="2" t="s">
        <v>8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5"/>
      <c r="O25" s="3"/>
      <c r="P25" s="5"/>
      <c r="Q25" s="27"/>
      <c r="R25" s="37"/>
      <c r="S25" s="28"/>
      <c r="U25" s="40"/>
    </row>
    <row r="26" spans="1:21" x14ac:dyDescent="0.3">
      <c r="A26" s="2" t="s">
        <v>9</v>
      </c>
      <c r="B26" s="3">
        <v>283</v>
      </c>
      <c r="C26" s="3">
        <v>265</v>
      </c>
      <c r="D26" s="3">
        <v>283</v>
      </c>
      <c r="E26" s="3">
        <v>333</v>
      </c>
      <c r="F26" s="3">
        <v>381</v>
      </c>
      <c r="G26" s="3">
        <v>704</v>
      </c>
      <c r="H26" s="3">
        <v>894</v>
      </c>
      <c r="I26" s="3">
        <v>879</v>
      </c>
      <c r="J26" s="3">
        <v>682</v>
      </c>
      <c r="K26" s="3">
        <v>372</v>
      </c>
      <c r="L26" s="3">
        <v>333</v>
      </c>
      <c r="M26" s="3">
        <v>346</v>
      </c>
      <c r="N26" s="5">
        <f t="shared" si="8"/>
        <v>15.71906354515049</v>
      </c>
      <c r="O26" s="3">
        <f t="shared" ref="O26" si="11">SUM(B26:M26)</f>
        <v>5755</v>
      </c>
      <c r="P26" s="5">
        <f t="shared" si="10"/>
        <v>23.816695352839922</v>
      </c>
      <c r="Q26" s="27"/>
      <c r="R26" s="37"/>
      <c r="S26" s="28"/>
      <c r="U26" s="40"/>
    </row>
    <row r="27" spans="1:21" x14ac:dyDescent="0.3">
      <c r="A27" s="2" t="s">
        <v>10</v>
      </c>
      <c r="B27" s="6">
        <v>416</v>
      </c>
      <c r="C27" s="6">
        <v>225</v>
      </c>
      <c r="D27" s="6">
        <v>247</v>
      </c>
      <c r="E27" s="6">
        <v>343</v>
      </c>
      <c r="F27" s="6">
        <v>179</v>
      </c>
      <c r="G27" s="6">
        <v>209</v>
      </c>
      <c r="H27" s="6">
        <v>361</v>
      </c>
      <c r="I27" s="6">
        <v>45</v>
      </c>
      <c r="J27" s="6">
        <v>315</v>
      </c>
      <c r="K27" s="6">
        <v>577</v>
      </c>
      <c r="L27" s="6">
        <v>171</v>
      </c>
      <c r="M27" s="6">
        <v>113</v>
      </c>
      <c r="N27" s="5"/>
      <c r="O27" s="3"/>
      <c r="P27" s="5"/>
      <c r="Q27" s="27"/>
      <c r="R27" s="38"/>
      <c r="S27" s="28"/>
      <c r="U27" s="40"/>
    </row>
    <row r="28" spans="1:21" x14ac:dyDescent="0.3">
      <c r="A28" s="15" t="s">
        <v>28</v>
      </c>
      <c r="B28" s="3">
        <v>8637</v>
      </c>
      <c r="C28" s="3">
        <v>7892</v>
      </c>
      <c r="D28" s="3">
        <v>8645</v>
      </c>
      <c r="E28" s="3">
        <v>8399</v>
      </c>
      <c r="F28" s="3">
        <v>9985</v>
      </c>
      <c r="G28" s="3">
        <v>22546</v>
      </c>
      <c r="H28" s="3">
        <v>29461</v>
      </c>
      <c r="I28" s="3">
        <v>28523</v>
      </c>
      <c r="J28" s="3">
        <v>21792</v>
      </c>
      <c r="K28" s="3">
        <v>9979</v>
      </c>
      <c r="L28" s="3">
        <v>10358</v>
      </c>
      <c r="M28" s="3">
        <v>10668</v>
      </c>
      <c r="N28" s="5">
        <f t="shared" si="8"/>
        <v>15.354671280276811</v>
      </c>
      <c r="O28" s="3">
        <f t="shared" ref="O28" si="12">SUM(B28:M28)</f>
        <v>176885</v>
      </c>
      <c r="P28" s="5">
        <f t="shared" si="10"/>
        <v>16.551137936033111</v>
      </c>
      <c r="Q28" s="27"/>
      <c r="R28" s="37"/>
      <c r="S28" s="28"/>
      <c r="U28" s="40"/>
    </row>
    <row r="29" spans="1:21" x14ac:dyDescent="0.3">
      <c r="A29" s="32" t="s">
        <v>11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/>
      <c r="R29" s="27"/>
      <c r="S29" s="20"/>
      <c r="U29" s="40"/>
    </row>
    <row r="30" spans="1:21" x14ac:dyDescent="0.3">
      <c r="A30" s="2" t="s">
        <v>6</v>
      </c>
      <c r="B30" s="3">
        <v>2325764</v>
      </c>
      <c r="C30" s="3">
        <v>2380095</v>
      </c>
      <c r="D30" s="3">
        <v>2875753</v>
      </c>
      <c r="E30" s="3">
        <v>3423209</v>
      </c>
      <c r="F30" s="3">
        <v>3745915</v>
      </c>
      <c r="G30" s="3">
        <v>3970365</v>
      </c>
      <c r="H30" s="3">
        <v>4406802</v>
      </c>
      <c r="I30" s="3">
        <v>4439823</v>
      </c>
      <c r="J30" s="3">
        <v>4058759</v>
      </c>
      <c r="K30" s="3">
        <v>3836309</v>
      </c>
      <c r="L30" s="3">
        <v>2936256</v>
      </c>
      <c r="M30" s="3">
        <v>3013621</v>
      </c>
      <c r="N30" s="5">
        <f>(M30/M63-1)*100</f>
        <v>9.5220979717329115</v>
      </c>
      <c r="O30" s="3">
        <f>SUM(B30:M30)</f>
        <v>41412671</v>
      </c>
      <c r="P30" s="5">
        <f>(O30/SUM(B63:M63)-1)*100</f>
        <v>9.1006089850319771</v>
      </c>
      <c r="Q30" s="27"/>
      <c r="R30" s="37"/>
      <c r="S30" s="39"/>
      <c r="U30" s="40"/>
    </row>
    <row r="31" spans="1:21" x14ac:dyDescent="0.3">
      <c r="A31" s="2" t="s">
        <v>7</v>
      </c>
      <c r="B31" s="3">
        <v>1949342</v>
      </c>
      <c r="C31" s="3">
        <v>2003107</v>
      </c>
      <c r="D31" s="3">
        <v>2437951</v>
      </c>
      <c r="E31" s="3">
        <v>2838401</v>
      </c>
      <c r="F31" s="3">
        <v>3099122</v>
      </c>
      <c r="G31" s="3">
        <v>3286831</v>
      </c>
      <c r="H31" s="3">
        <v>3617410</v>
      </c>
      <c r="I31" s="3">
        <v>3683320</v>
      </c>
      <c r="J31" s="3">
        <v>3337776</v>
      </c>
      <c r="K31" s="3">
        <v>3129543</v>
      </c>
      <c r="L31" s="3">
        <v>2521050</v>
      </c>
      <c r="M31" s="3">
        <v>2642016</v>
      </c>
      <c r="N31" s="5">
        <f t="shared" ref="N31:N35" si="13">(M31/M64-1)*100</f>
        <v>11.604848571893234</v>
      </c>
      <c r="O31" s="3">
        <f t="shared" ref="O31:O34" si="14">SUM(B31:M31)</f>
        <v>34545869</v>
      </c>
      <c r="P31" s="5">
        <f t="shared" ref="P31:P35" si="15">(O31/SUM(B64:M64)-1)*100</f>
        <v>10.628330695228637</v>
      </c>
      <c r="Q31" s="27"/>
      <c r="R31" s="37"/>
      <c r="S31" s="28"/>
      <c r="U31" s="40"/>
    </row>
    <row r="32" spans="1:21" x14ac:dyDescent="0.3">
      <c r="A32" s="2" t="s">
        <v>8</v>
      </c>
      <c r="B32" s="3">
        <v>368564</v>
      </c>
      <c r="C32" s="3">
        <v>370942</v>
      </c>
      <c r="D32" s="3">
        <v>431442</v>
      </c>
      <c r="E32" s="3">
        <v>576006</v>
      </c>
      <c r="F32" s="3">
        <v>639086</v>
      </c>
      <c r="G32" s="3">
        <v>674560</v>
      </c>
      <c r="H32" s="3">
        <v>778318</v>
      </c>
      <c r="I32" s="3">
        <v>747504</v>
      </c>
      <c r="J32" s="3">
        <v>712924</v>
      </c>
      <c r="K32" s="3">
        <v>697224</v>
      </c>
      <c r="L32" s="3">
        <v>408652</v>
      </c>
      <c r="M32" s="3">
        <v>364380</v>
      </c>
      <c r="N32" s="5">
        <f t="shared" si="13"/>
        <v>-3.2268345151780786</v>
      </c>
      <c r="O32" s="3">
        <f t="shared" si="14"/>
        <v>6769602</v>
      </c>
      <c r="P32" s="5">
        <f t="shared" si="15"/>
        <v>1.7944239239681803</v>
      </c>
      <c r="Q32" s="27"/>
      <c r="R32" s="37"/>
      <c r="S32" s="28"/>
      <c r="U32" s="40"/>
    </row>
    <row r="33" spans="1:21" x14ac:dyDescent="0.3">
      <c r="A33" s="2" t="s">
        <v>9</v>
      </c>
      <c r="B33" s="3">
        <v>18969</v>
      </c>
      <c r="C33" s="3">
        <v>18029</v>
      </c>
      <c r="D33" s="3">
        <v>20882</v>
      </c>
      <c r="E33" s="3">
        <v>25275</v>
      </c>
      <c r="F33" s="3">
        <v>27697</v>
      </c>
      <c r="G33" s="3">
        <v>28211</v>
      </c>
      <c r="H33" s="3">
        <v>29776</v>
      </c>
      <c r="I33" s="3">
        <v>29770</v>
      </c>
      <c r="J33" s="3">
        <v>28343</v>
      </c>
      <c r="K33" s="3">
        <v>27682</v>
      </c>
      <c r="L33" s="3">
        <v>21821</v>
      </c>
      <c r="M33" s="3">
        <v>22211</v>
      </c>
      <c r="N33" s="5">
        <f t="shared" si="13"/>
        <v>8.0774658167485747</v>
      </c>
      <c r="O33" s="3">
        <f t="shared" si="14"/>
        <v>298666</v>
      </c>
      <c r="P33" s="5">
        <f t="shared" si="15"/>
        <v>7.7843058001558996</v>
      </c>
      <c r="Q33" s="27"/>
      <c r="R33" s="37"/>
      <c r="S33" s="28"/>
      <c r="U33" s="40"/>
    </row>
    <row r="34" spans="1:21" x14ac:dyDescent="0.3">
      <c r="A34" s="2" t="s">
        <v>10</v>
      </c>
      <c r="B34" s="6">
        <v>22419229.740000002</v>
      </c>
      <c r="C34" s="6">
        <v>22681759.990000002</v>
      </c>
      <c r="D34" s="6">
        <v>27867984.390000001</v>
      </c>
      <c r="E34" s="6">
        <v>25692839.550000001</v>
      </c>
      <c r="F34" s="6">
        <v>26261480.149999999</v>
      </c>
      <c r="G34" s="6">
        <v>26568702.719999999</v>
      </c>
      <c r="H34" s="6">
        <v>27624659.969999999</v>
      </c>
      <c r="I34" s="6">
        <v>25893528.039999999</v>
      </c>
      <c r="J34" s="6">
        <v>27350254.399999999</v>
      </c>
      <c r="K34" s="6">
        <v>31433910.460000001</v>
      </c>
      <c r="L34" s="6">
        <v>29253338.68</v>
      </c>
      <c r="M34" s="6">
        <v>27094007.73</v>
      </c>
      <c r="N34" s="5">
        <f t="shared" si="13"/>
        <v>21.695466878389947</v>
      </c>
      <c r="O34" s="6">
        <f t="shared" si="14"/>
        <v>320141695.81999999</v>
      </c>
      <c r="P34" s="5">
        <f t="shared" si="15"/>
        <v>21.140098212422266</v>
      </c>
      <c r="Q34" s="27"/>
      <c r="R34" s="38"/>
      <c r="S34" s="28"/>
      <c r="U34" s="40"/>
    </row>
    <row r="35" spans="1:21" x14ac:dyDescent="0.3">
      <c r="A35" s="15" t="s">
        <v>28</v>
      </c>
      <c r="B35" s="3">
        <v>807072.31700000004</v>
      </c>
      <c r="C35" s="3">
        <v>768937.45499999996</v>
      </c>
      <c r="D35" s="3">
        <v>889982.05299999996</v>
      </c>
      <c r="E35" s="3">
        <v>1043252.2940000001</v>
      </c>
      <c r="F35" s="3">
        <v>1145280.5619999999</v>
      </c>
      <c r="G35" s="3">
        <v>1167381.7860000001</v>
      </c>
      <c r="H35" s="3">
        <v>1236636.436</v>
      </c>
      <c r="I35" s="3">
        <v>1241099.307</v>
      </c>
      <c r="J35" s="3">
        <v>1180937.115</v>
      </c>
      <c r="K35" s="3">
        <v>1156062.2039999999</v>
      </c>
      <c r="L35" s="3">
        <v>917654.52400000009</v>
      </c>
      <c r="M35" s="3">
        <v>942122.50300000003</v>
      </c>
      <c r="N35" s="5">
        <f t="shared" si="13"/>
        <v>8.1812549076053287</v>
      </c>
      <c r="O35" s="3">
        <f t="shared" ref="O35" si="16">SUM(B35:M35)</f>
        <v>12496418.556</v>
      </c>
      <c r="P35" s="5">
        <f t="shared" si="15"/>
        <v>9.1759574169988589</v>
      </c>
      <c r="Q35" s="27"/>
      <c r="R35" s="37"/>
      <c r="S35" s="28"/>
      <c r="U35" s="40"/>
    </row>
    <row r="37" spans="1:21" x14ac:dyDescent="0.3">
      <c r="A37" s="1"/>
    </row>
    <row r="38" spans="1:21" x14ac:dyDescent="0.3">
      <c r="B38" s="31">
        <v>2023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21" x14ac:dyDescent="0.3">
      <c r="A39" s="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 t="s">
        <v>20</v>
      </c>
      <c r="O39" s="22"/>
      <c r="P39" s="22" t="s">
        <v>20</v>
      </c>
    </row>
    <row r="40" spans="1:21" x14ac:dyDescent="0.3">
      <c r="A40" s="1"/>
      <c r="B40" s="23" t="s">
        <v>12</v>
      </c>
      <c r="C40" s="23" t="s">
        <v>13</v>
      </c>
      <c r="D40" s="23" t="s">
        <v>0</v>
      </c>
      <c r="E40" s="23" t="s">
        <v>14</v>
      </c>
      <c r="F40" s="23" t="s">
        <v>1</v>
      </c>
      <c r="G40" s="23" t="s">
        <v>2</v>
      </c>
      <c r="H40" s="23" t="s">
        <v>3</v>
      </c>
      <c r="I40" s="23" t="s">
        <v>15</v>
      </c>
      <c r="J40" s="23" t="s">
        <v>16</v>
      </c>
      <c r="K40" s="23" t="s">
        <v>17</v>
      </c>
      <c r="L40" s="23" t="s">
        <v>18</v>
      </c>
      <c r="M40" s="23" t="s">
        <v>19</v>
      </c>
      <c r="N40" s="23" t="s">
        <v>21</v>
      </c>
      <c r="O40" s="23" t="s">
        <v>4</v>
      </c>
      <c r="P40" s="23" t="s">
        <v>4</v>
      </c>
    </row>
    <row r="41" spans="1:21" x14ac:dyDescent="0.3">
      <c r="A41" s="32" t="s">
        <v>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</row>
    <row r="42" spans="1:21" x14ac:dyDescent="0.3">
      <c r="A42" s="2" t="s">
        <v>6</v>
      </c>
      <c r="B42" s="3">
        <v>1669566</v>
      </c>
      <c r="C42" s="3">
        <v>1605099</v>
      </c>
      <c r="D42" s="3">
        <v>2050536</v>
      </c>
      <c r="E42" s="3">
        <v>2465229</v>
      </c>
      <c r="F42" s="3">
        <v>2700725</v>
      </c>
      <c r="G42" s="3">
        <v>2836449</v>
      </c>
      <c r="H42" s="3">
        <v>3144573</v>
      </c>
      <c r="I42" s="3">
        <v>3103896</v>
      </c>
      <c r="J42" s="3">
        <v>2919579</v>
      </c>
      <c r="K42" s="3">
        <v>2739441</v>
      </c>
      <c r="L42" s="3">
        <v>2109407</v>
      </c>
      <c r="M42" s="3">
        <v>2188686</v>
      </c>
      <c r="N42" s="5">
        <f>(M42/M75-1)*100</f>
        <v>13.854294493686648</v>
      </c>
      <c r="O42" s="3">
        <f>SUM(B42:M42)</f>
        <v>29533186</v>
      </c>
      <c r="P42" s="5">
        <f>(O42/SUM(B75:M75)-1)*100</f>
        <v>24.706613209207127</v>
      </c>
    </row>
    <row r="43" spans="1:21" x14ac:dyDescent="0.3">
      <c r="A43" s="2" t="s">
        <v>7</v>
      </c>
      <c r="B43" s="3">
        <v>1326485</v>
      </c>
      <c r="C43" s="3">
        <v>1294535</v>
      </c>
      <c r="D43" s="3">
        <v>1570892</v>
      </c>
      <c r="E43" s="3">
        <v>1894458</v>
      </c>
      <c r="F43" s="3">
        <v>2052949</v>
      </c>
      <c r="G43" s="3">
        <v>2156112</v>
      </c>
      <c r="H43" s="3">
        <v>2394120</v>
      </c>
      <c r="I43" s="3">
        <v>2343761</v>
      </c>
      <c r="J43" s="3">
        <v>2212439</v>
      </c>
      <c r="K43" s="3">
        <v>2086995</v>
      </c>
      <c r="L43" s="3">
        <v>1692148</v>
      </c>
      <c r="M43" s="3">
        <v>1806440</v>
      </c>
      <c r="N43" s="5">
        <f t="shared" ref="N43:N47" si="17">(M43/M76-1)*100</f>
        <v>16.91131595450759</v>
      </c>
      <c r="O43" s="3">
        <f t="shared" ref="O43:O46" si="18">SUM(B43:M43)</f>
        <v>22831334</v>
      </c>
      <c r="P43" s="5">
        <f t="shared" ref="P43:P47" si="19">(O43/SUM(B76:M76)-1)*100</f>
        <v>28.194427748075547</v>
      </c>
    </row>
    <row r="44" spans="1:21" x14ac:dyDescent="0.3">
      <c r="A44" s="2" t="s">
        <v>8</v>
      </c>
      <c r="B44" s="3">
        <v>337068</v>
      </c>
      <c r="C44" s="3">
        <v>305990</v>
      </c>
      <c r="D44" s="3">
        <v>473276</v>
      </c>
      <c r="E44" s="3">
        <v>564524</v>
      </c>
      <c r="F44" s="3">
        <v>641884</v>
      </c>
      <c r="G44" s="3">
        <v>672660</v>
      </c>
      <c r="H44" s="3">
        <v>741754</v>
      </c>
      <c r="I44" s="3">
        <v>751964</v>
      </c>
      <c r="J44" s="3">
        <v>702010</v>
      </c>
      <c r="K44" s="3">
        <v>644750</v>
      </c>
      <c r="L44" s="3">
        <v>410520</v>
      </c>
      <c r="M44" s="3">
        <v>374462</v>
      </c>
      <c r="N44" s="5">
        <f t="shared" si="17"/>
        <v>1.3368622165933264</v>
      </c>
      <c r="O44" s="3">
        <f t="shared" si="18"/>
        <v>6620862</v>
      </c>
      <c r="P44" s="5">
        <f t="shared" si="19"/>
        <v>14.259408951939289</v>
      </c>
    </row>
    <row r="45" spans="1:21" x14ac:dyDescent="0.3">
      <c r="A45" s="2" t="s">
        <v>9</v>
      </c>
      <c r="B45" s="3">
        <v>14428</v>
      </c>
      <c r="C45" s="3">
        <v>12929</v>
      </c>
      <c r="D45" s="3">
        <v>16114</v>
      </c>
      <c r="E45" s="3">
        <v>18666</v>
      </c>
      <c r="F45" s="3">
        <v>20440</v>
      </c>
      <c r="G45" s="3">
        <v>20715</v>
      </c>
      <c r="H45" s="3">
        <v>21779</v>
      </c>
      <c r="I45" s="3">
        <v>21676</v>
      </c>
      <c r="J45" s="3">
        <v>20729</v>
      </c>
      <c r="K45" s="3">
        <v>20524</v>
      </c>
      <c r="L45" s="3">
        <v>16605</v>
      </c>
      <c r="M45" s="3">
        <v>16490</v>
      </c>
      <c r="N45" s="5">
        <f t="shared" si="17"/>
        <v>9.1908356509071698</v>
      </c>
      <c r="O45" s="3">
        <f t="shared" si="18"/>
        <v>221095</v>
      </c>
      <c r="P45" s="5">
        <f t="shared" si="19"/>
        <v>17.346559667112494</v>
      </c>
    </row>
    <row r="46" spans="1:21" x14ac:dyDescent="0.3">
      <c r="A46" s="2" t="s">
        <v>10</v>
      </c>
      <c r="B46" s="6">
        <v>17978609.460000001</v>
      </c>
      <c r="C46" s="6">
        <v>17658480.07</v>
      </c>
      <c r="D46" s="6">
        <v>23236690.870000001</v>
      </c>
      <c r="E46" s="6">
        <v>20663599.579999998</v>
      </c>
      <c r="F46" s="6">
        <v>20239355.18</v>
      </c>
      <c r="G46" s="6">
        <v>20480526.09</v>
      </c>
      <c r="H46" s="6">
        <v>20545575.129999999</v>
      </c>
      <c r="I46" s="6">
        <v>19796732.789999999</v>
      </c>
      <c r="J46" s="6">
        <v>20209203.98</v>
      </c>
      <c r="K46" s="6">
        <v>21703998.75</v>
      </c>
      <c r="L46" s="6">
        <v>21968525.710000001</v>
      </c>
      <c r="M46" s="6">
        <v>20527288.300000001</v>
      </c>
      <c r="N46" s="5">
        <f t="shared" si="17"/>
        <v>2.2874782551969286</v>
      </c>
      <c r="O46" s="6">
        <f t="shared" si="18"/>
        <v>245008585.91</v>
      </c>
      <c r="P46" s="5">
        <f t="shared" si="19"/>
        <v>-2.24568131842523</v>
      </c>
    </row>
    <row r="47" spans="1:21" x14ac:dyDescent="0.3">
      <c r="A47" s="15" t="s">
        <v>28</v>
      </c>
      <c r="B47" s="3">
        <v>606781</v>
      </c>
      <c r="C47" s="3">
        <v>542190</v>
      </c>
      <c r="D47" s="3">
        <v>674061</v>
      </c>
      <c r="E47" s="3">
        <v>776703</v>
      </c>
      <c r="F47" s="3">
        <v>851284</v>
      </c>
      <c r="G47" s="3">
        <v>866341</v>
      </c>
      <c r="H47" s="3">
        <v>910858</v>
      </c>
      <c r="I47" s="3">
        <v>906302</v>
      </c>
      <c r="J47" s="3">
        <v>868051</v>
      </c>
      <c r="K47" s="3">
        <v>859225</v>
      </c>
      <c r="L47" s="3">
        <v>709045</v>
      </c>
      <c r="M47" s="3">
        <v>712118</v>
      </c>
      <c r="N47" s="5">
        <f t="shared" si="17"/>
        <v>12.263371631080444</v>
      </c>
      <c r="O47" s="3">
        <f t="shared" ref="O47" si="20">SUM(B47:M47)</f>
        <v>9282959</v>
      </c>
      <c r="P47" s="5">
        <f t="shared" si="19"/>
        <v>18.159200592135115</v>
      </c>
    </row>
    <row r="48" spans="1:21" x14ac:dyDescent="0.3">
      <c r="A48" s="32" t="s">
        <v>22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</row>
    <row r="49" spans="1:18" x14ac:dyDescent="0.3">
      <c r="A49" s="2" t="s">
        <v>6</v>
      </c>
      <c r="B49" s="3">
        <v>379335</v>
      </c>
      <c r="C49" s="3">
        <v>379073</v>
      </c>
      <c r="D49" s="3">
        <v>487117</v>
      </c>
      <c r="E49" s="3">
        <v>708388</v>
      </c>
      <c r="F49" s="3">
        <v>726299</v>
      </c>
      <c r="G49" s="3">
        <v>754258</v>
      </c>
      <c r="H49" s="3">
        <v>848716</v>
      </c>
      <c r="I49" s="3">
        <v>878462</v>
      </c>
      <c r="J49" s="3">
        <v>812177</v>
      </c>
      <c r="K49" s="3">
        <v>771253</v>
      </c>
      <c r="L49" s="3">
        <v>528923</v>
      </c>
      <c r="M49" s="3">
        <v>529041</v>
      </c>
      <c r="N49" s="5">
        <f>(M49/M82-1)*100</f>
        <v>25.523408657359514</v>
      </c>
      <c r="O49" s="3">
        <f>SUM(B49:M49)</f>
        <v>7803042</v>
      </c>
      <c r="P49" s="5">
        <f>(O49/SUM(B82:M82)-1)*100</f>
        <v>33.360735686528933</v>
      </c>
    </row>
    <row r="50" spans="1:18" x14ac:dyDescent="0.3">
      <c r="A50" s="2" t="s">
        <v>7</v>
      </c>
      <c r="B50" s="3">
        <v>377827</v>
      </c>
      <c r="C50" s="3">
        <v>378195</v>
      </c>
      <c r="D50" s="3">
        <v>485539</v>
      </c>
      <c r="E50" s="3">
        <v>704398</v>
      </c>
      <c r="F50" s="3">
        <v>723589</v>
      </c>
      <c r="G50" s="3">
        <v>750899</v>
      </c>
      <c r="H50" s="3">
        <v>845304</v>
      </c>
      <c r="I50" s="3">
        <v>875277</v>
      </c>
      <c r="J50" s="3">
        <v>808789</v>
      </c>
      <c r="K50" s="3">
        <v>768893</v>
      </c>
      <c r="L50" s="3">
        <v>527936</v>
      </c>
      <c r="M50" s="3">
        <v>526972</v>
      </c>
      <c r="N50" s="5">
        <f t="shared" ref="N50:N54" si="21">(M50/M83-1)*100</f>
        <v>25.72156561487553</v>
      </c>
      <c r="O50" s="3">
        <f t="shared" ref="O50:O53" si="22">SUM(B50:M50)</f>
        <v>7773618</v>
      </c>
      <c r="P50" s="5">
        <f t="shared" ref="P50:P54" si="23">(O50/SUM(B83:M83)-1)*100</f>
        <v>33.115458933558187</v>
      </c>
    </row>
    <row r="51" spans="1:18" x14ac:dyDescent="0.3">
      <c r="A51" s="2" t="s">
        <v>8</v>
      </c>
      <c r="B51" s="3">
        <v>1504</v>
      </c>
      <c r="C51" s="3">
        <v>878</v>
      </c>
      <c r="D51" s="3">
        <v>1576</v>
      </c>
      <c r="E51" s="3">
        <v>3986</v>
      </c>
      <c r="F51" s="3">
        <v>2710</v>
      </c>
      <c r="G51" s="3">
        <v>3358</v>
      </c>
      <c r="H51" s="3">
        <v>3412</v>
      </c>
      <c r="I51" s="3">
        <v>3182</v>
      </c>
      <c r="J51" s="3">
        <v>3386</v>
      </c>
      <c r="K51" s="3">
        <v>2360</v>
      </c>
      <c r="L51" s="3">
        <v>986</v>
      </c>
      <c r="M51" s="3">
        <v>2068</v>
      </c>
      <c r="N51" s="5">
        <f t="shared" si="21"/>
        <v>-10.243055555555557</v>
      </c>
      <c r="O51" s="3">
        <f t="shared" si="22"/>
        <v>29406</v>
      </c>
      <c r="P51" s="5">
        <f t="shared" si="23"/>
        <v>160.73771945380386</v>
      </c>
    </row>
    <row r="52" spans="1:18" x14ac:dyDescent="0.3">
      <c r="A52" s="2" t="s">
        <v>9</v>
      </c>
      <c r="B52" s="3">
        <v>2845</v>
      </c>
      <c r="C52" s="3">
        <v>2636</v>
      </c>
      <c r="D52" s="3">
        <v>3344</v>
      </c>
      <c r="E52" s="3">
        <v>4680</v>
      </c>
      <c r="F52" s="3">
        <v>4925</v>
      </c>
      <c r="G52" s="3">
        <v>4909</v>
      </c>
      <c r="H52" s="3">
        <v>5304</v>
      </c>
      <c r="I52" s="3">
        <v>5341</v>
      </c>
      <c r="J52" s="3">
        <v>5046</v>
      </c>
      <c r="K52" s="3">
        <v>5058</v>
      </c>
      <c r="L52" s="3">
        <v>3503</v>
      </c>
      <c r="M52" s="3">
        <v>3762</v>
      </c>
      <c r="N52" s="5">
        <f t="shared" si="21"/>
        <v>25.567423230974629</v>
      </c>
      <c r="O52" s="3">
        <f t="shared" si="22"/>
        <v>51353</v>
      </c>
      <c r="P52" s="5">
        <f t="shared" si="23"/>
        <v>27.253128484698298</v>
      </c>
    </row>
    <row r="53" spans="1:18" x14ac:dyDescent="0.3">
      <c r="A53" s="2" t="s">
        <v>10</v>
      </c>
      <c r="B53" s="6">
        <v>1499408</v>
      </c>
      <c r="C53" s="6">
        <v>1406795</v>
      </c>
      <c r="D53" s="6">
        <v>1705104</v>
      </c>
      <c r="E53" s="6">
        <v>1298101</v>
      </c>
      <c r="F53" s="6">
        <v>1733725</v>
      </c>
      <c r="G53" s="6">
        <v>1567514</v>
      </c>
      <c r="H53" s="6">
        <v>1408818</v>
      </c>
      <c r="I53" s="6">
        <v>1455933</v>
      </c>
      <c r="J53" s="6">
        <v>1599388</v>
      </c>
      <c r="K53" s="6">
        <v>1987397</v>
      </c>
      <c r="L53" s="6">
        <v>1865422</v>
      </c>
      <c r="M53" s="6">
        <v>1736332</v>
      </c>
      <c r="N53" s="5">
        <f t="shared" si="21"/>
        <v>36.224356902335764</v>
      </c>
      <c r="O53" s="6">
        <f t="shared" si="22"/>
        <v>19263937</v>
      </c>
      <c r="P53" s="5">
        <f t="shared" si="23"/>
        <v>17.963519490834855</v>
      </c>
    </row>
    <row r="54" spans="1:18" x14ac:dyDescent="0.3">
      <c r="A54" s="15" t="s">
        <v>28</v>
      </c>
      <c r="B54" s="3">
        <v>113202.182</v>
      </c>
      <c r="C54" s="3">
        <v>104359.62</v>
      </c>
      <c r="D54" s="3">
        <v>130904.51900000001</v>
      </c>
      <c r="E54" s="3">
        <v>182192.9500000001</v>
      </c>
      <c r="F54" s="3">
        <v>191868.61100000003</v>
      </c>
      <c r="G54" s="3">
        <v>190446.03500000003</v>
      </c>
      <c r="H54" s="3">
        <v>205339.82800000001</v>
      </c>
      <c r="I54" s="3">
        <v>207998.10500000004</v>
      </c>
      <c r="J54" s="3">
        <v>197276.28999999998</v>
      </c>
      <c r="K54" s="3">
        <v>198331.47499999998</v>
      </c>
      <c r="L54" s="3">
        <v>139974.14200000002</v>
      </c>
      <c r="M54" s="3">
        <v>149508.07499999995</v>
      </c>
      <c r="N54" s="5">
        <f t="shared" si="21"/>
        <v>25.760684875045172</v>
      </c>
      <c r="O54" s="3">
        <f t="shared" ref="O54" si="24">SUM(B54:M54)</f>
        <v>2011401.8320000002</v>
      </c>
      <c r="P54" s="5">
        <f t="shared" si="23"/>
        <v>28.574064128224276</v>
      </c>
    </row>
    <row r="55" spans="1:18" x14ac:dyDescent="0.3">
      <c r="A55" s="32" t="s">
        <v>23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4"/>
    </row>
    <row r="56" spans="1:18" x14ac:dyDescent="0.3">
      <c r="A56" s="2" t="s">
        <v>6</v>
      </c>
      <c r="B56" s="3">
        <v>27456</v>
      </c>
      <c r="C56" s="3">
        <v>28555</v>
      </c>
      <c r="D56" s="3">
        <v>35069</v>
      </c>
      <c r="E56" s="3">
        <v>41648</v>
      </c>
      <c r="F56" s="3">
        <v>42511</v>
      </c>
      <c r="G56" s="3">
        <v>70880</v>
      </c>
      <c r="H56" s="3">
        <v>96872</v>
      </c>
      <c r="I56" s="3">
        <v>103204</v>
      </c>
      <c r="J56" s="3">
        <v>69267</v>
      </c>
      <c r="K56" s="3">
        <v>41110</v>
      </c>
      <c r="L56" s="3">
        <v>31557</v>
      </c>
      <c r="M56" s="3">
        <v>33883</v>
      </c>
      <c r="N56" s="5">
        <f>(M56/M89-1)*100</f>
        <v>23.950102429031304</v>
      </c>
      <c r="O56" s="3">
        <f>SUM(B56:M56)</f>
        <v>622012</v>
      </c>
      <c r="P56" s="5">
        <f>(O56/SUM(B89:M89)-1)*100</f>
        <v>15.240973118986778</v>
      </c>
    </row>
    <row r="57" spans="1:18" x14ac:dyDescent="0.3">
      <c r="A57" s="2" t="s">
        <v>7</v>
      </c>
      <c r="B57" s="3">
        <v>27456</v>
      </c>
      <c r="C57" s="3">
        <v>28555</v>
      </c>
      <c r="D57" s="21">
        <v>35069</v>
      </c>
      <c r="E57" s="3">
        <v>41648</v>
      </c>
      <c r="F57" s="3">
        <v>42511</v>
      </c>
      <c r="G57" s="3">
        <v>70880</v>
      </c>
      <c r="H57" s="3">
        <v>96872</v>
      </c>
      <c r="I57" s="3">
        <v>103204</v>
      </c>
      <c r="J57" s="3">
        <v>69267</v>
      </c>
      <c r="K57" s="3">
        <v>41110</v>
      </c>
      <c r="L57" s="3">
        <v>31557</v>
      </c>
      <c r="M57" s="3">
        <v>33883</v>
      </c>
      <c r="N57" s="5">
        <f t="shared" ref="N57:N61" si="25">(M57/M90-1)*100</f>
        <v>24.095370641664225</v>
      </c>
      <c r="O57" s="3">
        <f t="shared" ref="O57:O61" si="26">SUM(B57:M57)</f>
        <v>622012</v>
      </c>
      <c r="P57" s="5">
        <f t="shared" ref="P57:P61" si="27">(O57/SUM(B90:M90)-1)*100</f>
        <v>15.356383146423735</v>
      </c>
    </row>
    <row r="58" spans="1:18" x14ac:dyDescent="0.3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5"/>
    </row>
    <row r="59" spans="1:18" x14ac:dyDescent="0.3">
      <c r="A59" s="2" t="s">
        <v>9</v>
      </c>
      <c r="B59" s="3">
        <v>220</v>
      </c>
      <c r="C59" s="3">
        <v>218</v>
      </c>
      <c r="D59" s="3">
        <v>281</v>
      </c>
      <c r="E59" s="3">
        <v>327</v>
      </c>
      <c r="F59" s="3">
        <v>344</v>
      </c>
      <c r="G59" s="3">
        <v>546</v>
      </c>
      <c r="H59" s="3">
        <v>633</v>
      </c>
      <c r="I59" s="3">
        <v>664</v>
      </c>
      <c r="J59" s="3">
        <v>518</v>
      </c>
      <c r="K59" s="3">
        <v>322</v>
      </c>
      <c r="L59" s="3">
        <v>276</v>
      </c>
      <c r="M59" s="3">
        <v>299</v>
      </c>
      <c r="N59" s="5">
        <f t="shared" si="25"/>
        <v>31.718061674008812</v>
      </c>
      <c r="O59" s="3">
        <f t="shared" si="26"/>
        <v>4648</v>
      </c>
      <c r="P59" s="5">
        <f t="shared" si="27"/>
        <v>5.6844020009094942</v>
      </c>
    </row>
    <row r="60" spans="1:18" x14ac:dyDescent="0.3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5"/>
    </row>
    <row r="61" spans="1:18" x14ac:dyDescent="0.3">
      <c r="A61" s="15" t="s">
        <v>28</v>
      </c>
      <c r="B61" s="3">
        <v>6949</v>
      </c>
      <c r="C61" s="3">
        <v>6929</v>
      </c>
      <c r="D61" s="3">
        <v>8948</v>
      </c>
      <c r="E61" s="3">
        <v>10025</v>
      </c>
      <c r="F61" s="3">
        <v>10587</v>
      </c>
      <c r="G61" s="3">
        <v>18474</v>
      </c>
      <c r="H61" s="3">
        <v>21872</v>
      </c>
      <c r="I61" s="3">
        <v>23185</v>
      </c>
      <c r="J61" s="3">
        <v>17550</v>
      </c>
      <c r="K61" s="3">
        <v>9706</v>
      </c>
      <c r="L61" s="3">
        <v>8293</v>
      </c>
      <c r="M61" s="3">
        <v>9248</v>
      </c>
      <c r="N61" s="5">
        <f t="shared" si="25"/>
        <v>28.90995260663507</v>
      </c>
      <c r="O61" s="3">
        <f t="shared" si="26"/>
        <v>151766</v>
      </c>
      <c r="P61" s="5">
        <f t="shared" si="27"/>
        <v>4.6690943198433033</v>
      </c>
    </row>
    <row r="62" spans="1:18" x14ac:dyDescent="0.3">
      <c r="A62" s="32" t="s">
        <v>11</v>
      </c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4"/>
    </row>
    <row r="63" spans="1:18" x14ac:dyDescent="0.3">
      <c r="A63" s="2" t="s">
        <v>6</v>
      </c>
      <c r="B63" s="3">
        <v>2076357</v>
      </c>
      <c r="C63" s="3">
        <v>2012727</v>
      </c>
      <c r="D63" s="3">
        <v>2572722</v>
      </c>
      <c r="E63" s="3">
        <v>3215265</v>
      </c>
      <c r="F63" s="3">
        <v>3469535</v>
      </c>
      <c r="G63" s="3">
        <v>3661587</v>
      </c>
      <c r="H63" s="3">
        <v>4090161</v>
      </c>
      <c r="I63" s="3">
        <v>4085562</v>
      </c>
      <c r="J63" s="3">
        <v>3801023</v>
      </c>
      <c r="K63" s="3">
        <v>3551804</v>
      </c>
      <c r="L63" s="3">
        <v>2669887</v>
      </c>
      <c r="M63" s="3">
        <v>2751610</v>
      </c>
      <c r="N63" s="5">
        <f>(M63/M96-1)*100</f>
        <v>16.044840481097665</v>
      </c>
      <c r="O63" s="3">
        <f>SUM(B63:M63)</f>
        <v>37958240</v>
      </c>
      <c r="P63" s="5">
        <f>(O63/SUM(B96:M96)-1)*100</f>
        <v>26.220494217380196</v>
      </c>
      <c r="R63" s="27"/>
    </row>
    <row r="64" spans="1:18" x14ac:dyDescent="0.3">
      <c r="A64" s="2" t="s">
        <v>7</v>
      </c>
      <c r="B64" s="3">
        <v>1731768</v>
      </c>
      <c r="C64" s="3">
        <v>1701285</v>
      </c>
      <c r="D64" s="3">
        <v>2091500</v>
      </c>
      <c r="E64" s="3">
        <v>2640504</v>
      </c>
      <c r="F64" s="3">
        <v>2819049</v>
      </c>
      <c r="G64" s="3">
        <v>2977891</v>
      </c>
      <c r="H64" s="3">
        <v>3336296</v>
      </c>
      <c r="I64" s="3">
        <v>3322242</v>
      </c>
      <c r="J64" s="3">
        <v>3090495</v>
      </c>
      <c r="K64" s="3">
        <v>2896998</v>
      </c>
      <c r="L64" s="3">
        <v>2251641</v>
      </c>
      <c r="M64" s="3">
        <v>2367295</v>
      </c>
      <c r="N64" s="5">
        <f t="shared" ref="N64:N68" si="28">(M64/M97-1)*100</f>
        <v>18.864038393270931</v>
      </c>
      <c r="O64" s="3">
        <f t="shared" ref="O64:O67" si="29">SUM(B64:M64)</f>
        <v>31226964</v>
      </c>
      <c r="P64" s="5">
        <f t="shared" ref="P64:P68" si="30">(O64/SUM(B97:M97)-1)*100</f>
        <v>29.096297589819329</v>
      </c>
    </row>
    <row r="65" spans="1:16" x14ac:dyDescent="0.3">
      <c r="A65" s="2" t="s">
        <v>8</v>
      </c>
      <c r="B65" s="3">
        <v>338572</v>
      </c>
      <c r="C65" s="3">
        <v>306868</v>
      </c>
      <c r="D65" s="3">
        <v>474852</v>
      </c>
      <c r="E65" s="3">
        <v>568510</v>
      </c>
      <c r="F65" s="3">
        <v>644594</v>
      </c>
      <c r="G65" s="3">
        <v>676018</v>
      </c>
      <c r="H65" s="3">
        <v>745166</v>
      </c>
      <c r="I65" s="3">
        <v>755146</v>
      </c>
      <c r="J65" s="3">
        <v>705396</v>
      </c>
      <c r="K65" s="3">
        <v>647110</v>
      </c>
      <c r="L65" s="3">
        <v>411506</v>
      </c>
      <c r="M65" s="3">
        <v>376530</v>
      </c>
      <c r="N65" s="5">
        <f t="shared" si="28"/>
        <v>1.2651078730373966</v>
      </c>
      <c r="O65" s="3">
        <f t="shared" si="29"/>
        <v>6650268</v>
      </c>
      <c r="P65" s="5">
        <f t="shared" si="30"/>
        <v>14.543945726615126</v>
      </c>
    </row>
    <row r="66" spans="1:16" x14ac:dyDescent="0.3">
      <c r="A66" s="2" t="s">
        <v>9</v>
      </c>
      <c r="B66" s="3">
        <v>17493</v>
      </c>
      <c r="C66" s="3">
        <v>15783</v>
      </c>
      <c r="D66" s="3">
        <v>19739</v>
      </c>
      <c r="E66" s="3">
        <v>23673</v>
      </c>
      <c r="F66" s="3">
        <v>25709</v>
      </c>
      <c r="G66" s="3">
        <v>26170</v>
      </c>
      <c r="H66" s="3">
        <v>27716</v>
      </c>
      <c r="I66" s="3">
        <v>27681</v>
      </c>
      <c r="J66" s="3">
        <v>26293</v>
      </c>
      <c r="K66" s="3">
        <v>25904</v>
      </c>
      <c r="L66" s="3">
        <v>20384</v>
      </c>
      <c r="M66" s="3">
        <v>20551</v>
      </c>
      <c r="N66" s="5">
        <f t="shared" si="28"/>
        <v>12.147339699863569</v>
      </c>
      <c r="O66" s="3">
        <f t="shared" si="29"/>
        <v>277096</v>
      </c>
      <c r="P66" s="5">
        <f t="shared" si="30"/>
        <v>18.841163982587439</v>
      </c>
    </row>
    <row r="67" spans="1:16" x14ac:dyDescent="0.3">
      <c r="A67" s="2" t="s">
        <v>10</v>
      </c>
      <c r="B67" s="6">
        <v>19478017.460000001</v>
      </c>
      <c r="C67" s="6">
        <v>19065275.07</v>
      </c>
      <c r="D67" s="6">
        <v>24941802.870000001</v>
      </c>
      <c r="E67" s="6">
        <v>21961727.579999998</v>
      </c>
      <c r="F67" s="6">
        <v>21973189.18</v>
      </c>
      <c r="G67" s="6">
        <v>22048118.09</v>
      </c>
      <c r="H67" s="6">
        <v>21954445.129999999</v>
      </c>
      <c r="I67" s="6">
        <v>21252732.789999999</v>
      </c>
      <c r="J67" s="6">
        <v>21808779.98</v>
      </c>
      <c r="K67" s="6">
        <v>23691857.75</v>
      </c>
      <c r="L67" s="6">
        <v>23834204.710000001</v>
      </c>
      <c r="M67" s="6">
        <v>22263777.300000001</v>
      </c>
      <c r="N67" s="5">
        <f t="shared" si="28"/>
        <v>4.3149518688368582</v>
      </c>
      <c r="O67" s="6">
        <f t="shared" si="29"/>
        <v>264273927.91</v>
      </c>
      <c r="P67" s="5">
        <f t="shared" si="30"/>
        <v>-1.0091849005845921</v>
      </c>
    </row>
    <row r="68" spans="1:16" x14ac:dyDescent="0.3">
      <c r="A68" s="15" t="s">
        <v>28</v>
      </c>
      <c r="B68" s="3">
        <v>726932.18200000003</v>
      </c>
      <c r="C68" s="3">
        <v>653478.62</v>
      </c>
      <c r="D68" s="3">
        <v>813913.51899999997</v>
      </c>
      <c r="E68" s="3">
        <v>968920.95000000007</v>
      </c>
      <c r="F68" s="3">
        <v>1053739.611</v>
      </c>
      <c r="G68" s="3">
        <v>1075261.0350000001</v>
      </c>
      <c r="H68" s="3">
        <v>1138069.828</v>
      </c>
      <c r="I68" s="3">
        <v>1137485.105</v>
      </c>
      <c r="J68" s="3">
        <v>1082877.29</v>
      </c>
      <c r="K68" s="3">
        <v>1067262.4750000001</v>
      </c>
      <c r="L68" s="3">
        <v>857312.14199999999</v>
      </c>
      <c r="M68" s="3">
        <v>870874.07499999995</v>
      </c>
      <c r="N68" s="5">
        <f t="shared" si="28"/>
        <v>14.530675250037795</v>
      </c>
      <c r="O68" s="3">
        <f t="shared" ref="O68" si="31">SUM(B68:M68)</f>
        <v>11446126.831999999</v>
      </c>
      <c r="P68" s="5">
        <f t="shared" si="30"/>
        <v>19.657983691947265</v>
      </c>
    </row>
    <row r="69" spans="1:16" x14ac:dyDescent="0.3">
      <c r="A69" s="1"/>
    </row>
    <row r="70" spans="1:16" x14ac:dyDescent="0.3">
      <c r="A70" s="1"/>
    </row>
    <row r="71" spans="1:16" x14ac:dyDescent="0.3">
      <c r="B71" s="31">
        <v>2022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1:16" x14ac:dyDescent="0.3">
      <c r="A72" s="1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 t="s">
        <v>20</v>
      </c>
      <c r="O72" s="22"/>
      <c r="P72" s="22" t="s">
        <v>20</v>
      </c>
    </row>
    <row r="73" spans="1:16" x14ac:dyDescent="0.3">
      <c r="A73" s="1"/>
      <c r="B73" s="23" t="s">
        <v>12</v>
      </c>
      <c r="C73" s="23" t="s">
        <v>13</v>
      </c>
      <c r="D73" s="23" t="s">
        <v>0</v>
      </c>
      <c r="E73" s="23" t="s">
        <v>14</v>
      </c>
      <c r="F73" s="23" t="s">
        <v>1</v>
      </c>
      <c r="G73" s="23" t="s">
        <v>2</v>
      </c>
      <c r="H73" s="23" t="s">
        <v>3</v>
      </c>
      <c r="I73" s="23" t="s">
        <v>15</v>
      </c>
      <c r="J73" s="23" t="s">
        <v>16</v>
      </c>
      <c r="K73" s="23" t="s">
        <v>17</v>
      </c>
      <c r="L73" s="23" t="s">
        <v>18</v>
      </c>
      <c r="M73" s="23" t="s">
        <v>19</v>
      </c>
      <c r="N73" s="23" t="s">
        <v>21</v>
      </c>
      <c r="O73" s="23" t="s">
        <v>4</v>
      </c>
      <c r="P73" s="23" t="s">
        <v>4</v>
      </c>
    </row>
    <row r="74" spans="1:16" x14ac:dyDescent="0.3">
      <c r="A74" s="32" t="s">
        <v>5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4"/>
    </row>
    <row r="75" spans="1:16" x14ac:dyDescent="0.3">
      <c r="A75" s="2" t="s">
        <v>6</v>
      </c>
      <c r="B75" s="3">
        <v>819674</v>
      </c>
      <c r="C75" s="3">
        <v>874057</v>
      </c>
      <c r="D75" s="3">
        <v>1239741</v>
      </c>
      <c r="E75" s="3">
        <v>1790275</v>
      </c>
      <c r="F75" s="3">
        <v>2113282</v>
      </c>
      <c r="G75" s="3">
        <v>2400515</v>
      </c>
      <c r="H75" s="3">
        <v>2773629</v>
      </c>
      <c r="I75" s="3">
        <v>2768009</v>
      </c>
      <c r="J75" s="3">
        <v>2650592</v>
      </c>
      <c r="K75" s="3">
        <v>2445853</v>
      </c>
      <c r="L75" s="3">
        <v>1884149</v>
      </c>
      <c r="M75" s="3">
        <v>1922357</v>
      </c>
      <c r="N75" s="5">
        <f>(M75/M108-1)*100</f>
        <v>108.58863153508781</v>
      </c>
      <c r="O75" s="3">
        <f>SUM(B75:M75)</f>
        <v>23682133</v>
      </c>
      <c r="P75" s="5">
        <f>(O75/SUM(B108:M108)-1)*100</f>
        <v>127.59195285042378</v>
      </c>
    </row>
    <row r="76" spans="1:16" x14ac:dyDescent="0.3">
      <c r="A76" s="2" t="s">
        <v>7</v>
      </c>
      <c r="B76" s="3">
        <v>635378</v>
      </c>
      <c r="C76" s="3">
        <v>725183</v>
      </c>
      <c r="D76" s="3">
        <v>989366</v>
      </c>
      <c r="E76" s="3">
        <v>1370974</v>
      </c>
      <c r="F76" s="3">
        <v>1605253</v>
      </c>
      <c r="G76" s="3">
        <v>1775809</v>
      </c>
      <c r="H76" s="3">
        <v>2020645</v>
      </c>
      <c r="I76" s="3">
        <v>1994837</v>
      </c>
      <c r="J76" s="3">
        <v>1914885</v>
      </c>
      <c r="K76" s="3">
        <v>1781842</v>
      </c>
      <c r="L76" s="3">
        <v>1450618</v>
      </c>
      <c r="M76" s="3">
        <v>1545137</v>
      </c>
      <c r="N76" s="5">
        <f>(M76/M109-1)*100</f>
        <v>117.14110250118748</v>
      </c>
      <c r="O76" s="3">
        <f t="shared" ref="O76:O80" si="32">SUM(B76:M76)</f>
        <v>17809927</v>
      </c>
      <c r="P76" s="5">
        <f>(O76/SUM(B109:M109)-1)*100</f>
        <v>126.88446730595437</v>
      </c>
    </row>
    <row r="77" spans="1:16" x14ac:dyDescent="0.3">
      <c r="A77" s="2" t="s">
        <v>8</v>
      </c>
      <c r="B77" s="3">
        <v>180106</v>
      </c>
      <c r="C77" s="3">
        <v>145546</v>
      </c>
      <c r="D77" s="3">
        <v>245066</v>
      </c>
      <c r="E77" s="3">
        <v>408864</v>
      </c>
      <c r="F77" s="3">
        <v>501488</v>
      </c>
      <c r="G77" s="3">
        <v>617472</v>
      </c>
      <c r="H77" s="3">
        <v>745074</v>
      </c>
      <c r="I77" s="3">
        <v>767890</v>
      </c>
      <c r="J77" s="3">
        <v>727764</v>
      </c>
      <c r="K77" s="3">
        <v>657888</v>
      </c>
      <c r="L77" s="3">
        <v>427908</v>
      </c>
      <c r="M77" s="3">
        <v>369522</v>
      </c>
      <c r="N77" s="5">
        <f>(M77/M110-1)*100</f>
        <v>79.560915876224541</v>
      </c>
      <c r="O77" s="3">
        <f t="shared" si="32"/>
        <v>5794588</v>
      </c>
      <c r="P77" s="5">
        <f>(O77/SUM(B110:M110)-1)*100</f>
        <v>130.34762504452249</v>
      </c>
    </row>
    <row r="78" spans="1:16" x14ac:dyDescent="0.3">
      <c r="A78" s="2" t="s">
        <v>9</v>
      </c>
      <c r="B78" s="3">
        <v>9801</v>
      </c>
      <c r="C78" s="3">
        <v>8735</v>
      </c>
      <c r="D78" s="3">
        <v>11793</v>
      </c>
      <c r="E78" s="3">
        <v>15174</v>
      </c>
      <c r="F78" s="3">
        <v>17374</v>
      </c>
      <c r="G78" s="3">
        <v>18140</v>
      </c>
      <c r="H78" s="3">
        <v>19319</v>
      </c>
      <c r="I78" s="3">
        <v>19846</v>
      </c>
      <c r="J78" s="3">
        <v>19495</v>
      </c>
      <c r="K78" s="3">
        <v>18608</v>
      </c>
      <c r="L78" s="3">
        <v>15025</v>
      </c>
      <c r="M78" s="3">
        <v>15102</v>
      </c>
      <c r="N78" s="5">
        <f>(M78/M111-1)*100</f>
        <v>29.642029358743251</v>
      </c>
      <c r="O78" s="3">
        <f t="shared" si="32"/>
        <v>188412</v>
      </c>
      <c r="P78" s="5">
        <f>(O78/SUM(B111:M111)-1)*100</f>
        <v>68.877894000914239</v>
      </c>
    </row>
    <row r="79" spans="1:16" x14ac:dyDescent="0.3">
      <c r="A79" s="2" t="s">
        <v>10</v>
      </c>
      <c r="B79" s="6">
        <v>20769860</v>
      </c>
      <c r="C79" s="6">
        <v>18258965</v>
      </c>
      <c r="D79" s="6">
        <v>22000845</v>
      </c>
      <c r="E79" s="6">
        <v>21933577</v>
      </c>
      <c r="F79" s="6">
        <v>20955541</v>
      </c>
      <c r="G79" s="6">
        <v>20048489.670000002</v>
      </c>
      <c r="H79" s="6">
        <v>21380529.620000001</v>
      </c>
      <c r="I79" s="6">
        <v>19649731.850000001</v>
      </c>
      <c r="J79" s="6">
        <v>21305744.829999998</v>
      </c>
      <c r="K79" s="6">
        <v>22813449.829999998</v>
      </c>
      <c r="L79" s="6">
        <v>21452130.699999999</v>
      </c>
      <c r="M79" s="6">
        <v>20068231.859999999</v>
      </c>
      <c r="N79" s="5">
        <f>(M79/M112-1)*100</f>
        <v>-16.197645106119264</v>
      </c>
      <c r="O79" s="6">
        <f t="shared" si="32"/>
        <v>250637096.35999995</v>
      </c>
      <c r="P79" s="5">
        <f>(O79/SUM(B112:M112)-1)*100</f>
        <v>-4.0804676527732342</v>
      </c>
    </row>
    <row r="80" spans="1:16" x14ac:dyDescent="0.3">
      <c r="A80" s="15" t="s">
        <v>28</v>
      </c>
      <c r="B80" s="3">
        <f>[1]Jänner!$C$15</f>
        <v>432540</v>
      </c>
      <c r="C80" s="3">
        <v>372198</v>
      </c>
      <c r="D80" s="3">
        <v>503999</v>
      </c>
      <c r="E80" s="3">
        <v>640276</v>
      </c>
      <c r="F80" s="3">
        <v>711434</v>
      </c>
      <c r="G80" s="3">
        <v>738644</v>
      </c>
      <c r="H80" s="3">
        <v>809140</v>
      </c>
      <c r="I80" s="3">
        <v>819422</v>
      </c>
      <c r="J80" s="3">
        <v>796614</v>
      </c>
      <c r="K80" s="3">
        <v>772550</v>
      </c>
      <c r="L80" s="3">
        <v>625170</v>
      </c>
      <c r="M80" s="3">
        <v>634328</v>
      </c>
      <c r="N80" s="5"/>
      <c r="O80" s="3">
        <f t="shared" si="32"/>
        <v>7856315</v>
      </c>
      <c r="P80" s="5"/>
    </row>
    <row r="81" spans="1:16" x14ac:dyDescent="0.3">
      <c r="A81" s="32" t="s">
        <v>22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4"/>
    </row>
    <row r="82" spans="1:16" x14ac:dyDescent="0.3">
      <c r="A82" s="2" t="s">
        <v>6</v>
      </c>
      <c r="B82" s="3">
        <v>159357</v>
      </c>
      <c r="C82" s="3">
        <v>196895</v>
      </c>
      <c r="D82" s="3">
        <v>316713</v>
      </c>
      <c r="E82" s="3">
        <v>513979</v>
      </c>
      <c r="F82" s="3">
        <v>554818</v>
      </c>
      <c r="G82" s="3">
        <v>603532</v>
      </c>
      <c r="H82" s="3">
        <v>689145</v>
      </c>
      <c r="I82" s="3">
        <v>712122</v>
      </c>
      <c r="J82" s="3">
        <v>658653</v>
      </c>
      <c r="K82" s="3">
        <v>590278</v>
      </c>
      <c r="L82" s="3">
        <v>434119</v>
      </c>
      <c r="M82" s="3">
        <v>421468</v>
      </c>
      <c r="N82" s="5">
        <f>(M82/M114-1)*100</f>
        <v>65.583515037224743</v>
      </c>
      <c r="O82" s="3">
        <f>SUM(B82:M82)</f>
        <v>5851079</v>
      </c>
      <c r="P82" s="5">
        <f>(O82/SUM(B114:M114)-1)*100</f>
        <v>130.32706316292928</v>
      </c>
    </row>
    <row r="83" spans="1:16" x14ac:dyDescent="0.3">
      <c r="A83" s="2" t="s">
        <v>7</v>
      </c>
      <c r="B83" s="3">
        <v>158960</v>
      </c>
      <c r="C83" s="3">
        <v>196786</v>
      </c>
      <c r="D83" s="3">
        <v>316300</v>
      </c>
      <c r="E83" s="3">
        <v>512819</v>
      </c>
      <c r="F83" s="3">
        <v>554035</v>
      </c>
      <c r="G83" s="3">
        <v>602765</v>
      </c>
      <c r="H83" s="3">
        <v>688125</v>
      </c>
      <c r="I83" s="3">
        <v>711386</v>
      </c>
      <c r="J83" s="3">
        <v>657280</v>
      </c>
      <c r="K83" s="3">
        <v>589187</v>
      </c>
      <c r="L83" s="3">
        <v>432955</v>
      </c>
      <c r="M83" s="3">
        <v>419158</v>
      </c>
      <c r="N83" s="5">
        <f>(M83/M115-1)*100</f>
        <v>65.106688042352218</v>
      </c>
      <c r="O83" s="3">
        <f t="shared" ref="O83:O87" si="33">SUM(B83:M83)</f>
        <v>5839756</v>
      </c>
      <c r="P83" s="5">
        <f>(O83/SUM(B115:M115)-1)*100</f>
        <v>130.27265579345254</v>
      </c>
    </row>
    <row r="84" spans="1:16" x14ac:dyDescent="0.3">
      <c r="A84" s="2" t="s">
        <v>8</v>
      </c>
      <c r="B84" s="3">
        <v>396</v>
      </c>
      <c r="C84" s="3">
        <v>106</v>
      </c>
      <c r="D84" s="3">
        <v>410</v>
      </c>
      <c r="E84" s="3">
        <v>1160</v>
      </c>
      <c r="F84" s="3">
        <v>776</v>
      </c>
      <c r="G84" s="3">
        <v>766</v>
      </c>
      <c r="H84" s="3">
        <v>1018</v>
      </c>
      <c r="I84" s="3">
        <v>734</v>
      </c>
      <c r="J84" s="3">
        <v>1370</v>
      </c>
      <c r="K84" s="3">
        <v>1076</v>
      </c>
      <c r="L84" s="3">
        <v>1162</v>
      </c>
      <c r="M84" s="3">
        <v>2304</v>
      </c>
      <c r="N84" s="5">
        <f>(M84/M116-1)*100</f>
        <v>246.98795180722891</v>
      </c>
      <c r="O84" s="3">
        <f t="shared" si="33"/>
        <v>11278</v>
      </c>
      <c r="P84" s="5">
        <f>(O84/SUM(B116:M116)-1)*100</f>
        <v>166.87174633222907</v>
      </c>
    </row>
    <row r="85" spans="1:16" x14ac:dyDescent="0.3">
      <c r="A85" s="2" t="s">
        <v>9</v>
      </c>
      <c r="B85" s="3">
        <v>1704</v>
      </c>
      <c r="C85" s="3">
        <v>1623</v>
      </c>
      <c r="D85" s="3">
        <v>2663</v>
      </c>
      <c r="E85" s="3">
        <v>3757</v>
      </c>
      <c r="F85" s="3">
        <v>3884</v>
      </c>
      <c r="G85" s="3">
        <v>3998</v>
      </c>
      <c r="H85" s="3">
        <v>4398</v>
      </c>
      <c r="I85" s="3">
        <v>4423</v>
      </c>
      <c r="J85" s="3">
        <v>4118</v>
      </c>
      <c r="K85" s="3">
        <v>3874</v>
      </c>
      <c r="L85" s="3">
        <v>2917</v>
      </c>
      <c r="M85" s="3">
        <v>2996</v>
      </c>
      <c r="N85" s="5">
        <f>(M85/M117-1)*100</f>
        <v>9.8643197653098582</v>
      </c>
      <c r="O85" s="3">
        <f t="shared" si="33"/>
        <v>40355</v>
      </c>
      <c r="P85" s="5">
        <f>(O85/SUM(B117:M117)-1)*100</f>
        <v>64.606787404144228</v>
      </c>
    </row>
    <row r="86" spans="1:16" x14ac:dyDescent="0.3">
      <c r="A86" s="2" t="s">
        <v>10</v>
      </c>
      <c r="B86" s="6">
        <v>1188119</v>
      </c>
      <c r="C86" s="6">
        <v>1066925</v>
      </c>
      <c r="D86" s="6">
        <v>1207172</v>
      </c>
      <c r="E86" s="6">
        <v>1248415</v>
      </c>
      <c r="F86" s="6">
        <v>1266602</v>
      </c>
      <c r="G86" s="6">
        <v>1374374</v>
      </c>
      <c r="H86" s="6">
        <v>1549954</v>
      </c>
      <c r="I86" s="6">
        <v>1463917</v>
      </c>
      <c r="J86" s="6">
        <v>1630374</v>
      </c>
      <c r="K86" s="6">
        <v>1653763</v>
      </c>
      <c r="L86" s="6">
        <v>1406192</v>
      </c>
      <c r="M86" s="6">
        <v>1274612</v>
      </c>
      <c r="N86" s="5">
        <f>(M86/M118-1)*100</f>
        <v>1.0879582264647247</v>
      </c>
      <c r="O86" s="6">
        <f t="shared" si="33"/>
        <v>16330419</v>
      </c>
      <c r="P86" s="5">
        <f>(O86/SUM(B118:M118)-1)*100</f>
        <v>9.8436560627097602</v>
      </c>
    </row>
    <row r="87" spans="1:16" x14ac:dyDescent="0.3">
      <c r="A87" s="15" t="s">
        <v>28</v>
      </c>
      <c r="B87" s="3">
        <v>65918.579000000042</v>
      </c>
      <c r="C87" s="3">
        <v>62543</v>
      </c>
      <c r="D87" s="3">
        <v>102121</v>
      </c>
      <c r="E87" s="3">
        <v>144084</v>
      </c>
      <c r="F87" s="3">
        <v>149045</v>
      </c>
      <c r="G87" s="3">
        <v>153549</v>
      </c>
      <c r="H87" s="3">
        <v>170123</v>
      </c>
      <c r="I87" s="3">
        <v>171234</v>
      </c>
      <c r="J87" s="3">
        <v>160160</v>
      </c>
      <c r="K87" s="3">
        <v>151728</v>
      </c>
      <c r="L87" s="3">
        <v>115003</v>
      </c>
      <c r="M87" s="3">
        <v>118883</v>
      </c>
      <c r="N87" s="16"/>
      <c r="O87" s="3">
        <f t="shared" si="33"/>
        <v>1564391.5789999999</v>
      </c>
      <c r="P87" s="17"/>
    </row>
    <row r="88" spans="1:16" x14ac:dyDescent="0.3">
      <c r="A88" s="32" t="s">
        <v>23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4"/>
    </row>
    <row r="89" spans="1:16" x14ac:dyDescent="0.3">
      <c r="A89" s="2" t="s">
        <v>6</v>
      </c>
      <c r="B89" s="3">
        <v>12551</v>
      </c>
      <c r="C89" s="3">
        <v>15872</v>
      </c>
      <c r="D89" s="3">
        <v>25569</v>
      </c>
      <c r="E89" s="3">
        <v>34049</v>
      </c>
      <c r="F89" s="3">
        <v>38808</v>
      </c>
      <c r="G89" s="3">
        <v>63163</v>
      </c>
      <c r="H89" s="3">
        <v>95802</v>
      </c>
      <c r="I89" s="3">
        <v>98534</v>
      </c>
      <c r="J89" s="3">
        <v>61968</v>
      </c>
      <c r="K89" s="3">
        <v>37543</v>
      </c>
      <c r="L89" s="3">
        <v>28554</v>
      </c>
      <c r="M89" s="3">
        <v>27336</v>
      </c>
      <c r="N89" s="5">
        <f>(M89/M120-1)*100</f>
        <v>63.502601830252999</v>
      </c>
      <c r="O89" s="3">
        <f>SUM(B89:M89)</f>
        <v>539749</v>
      </c>
      <c r="P89" s="5">
        <f>(O89/SUM(B120:M120)-1)*100</f>
        <v>224.14437137795395</v>
      </c>
    </row>
    <row r="90" spans="1:16" x14ac:dyDescent="0.3">
      <c r="A90" s="2" t="s">
        <v>7</v>
      </c>
      <c r="B90" s="3">
        <v>12551</v>
      </c>
      <c r="C90" s="3">
        <v>15809</v>
      </c>
      <c r="D90" s="3">
        <v>25569</v>
      </c>
      <c r="E90" s="3">
        <v>34049</v>
      </c>
      <c r="F90" s="3">
        <v>38808</v>
      </c>
      <c r="G90" s="3">
        <v>63163</v>
      </c>
      <c r="H90" s="3">
        <v>95614</v>
      </c>
      <c r="I90" s="3">
        <v>98534</v>
      </c>
      <c r="J90" s="3">
        <v>61968</v>
      </c>
      <c r="K90" s="3">
        <v>37321</v>
      </c>
      <c r="L90" s="3">
        <v>28519</v>
      </c>
      <c r="M90" s="3">
        <v>27304</v>
      </c>
      <c r="N90" s="5">
        <f>(M90/M121-1)*100</f>
        <v>63.311202823135361</v>
      </c>
      <c r="O90" s="3">
        <f t="shared" ref="O90" si="34">SUM(B90:M90)</f>
        <v>539209</v>
      </c>
      <c r="P90" s="5">
        <f>(O90/SUM(B121:M121)-1)*100</f>
        <v>223.82007626940515</v>
      </c>
    </row>
    <row r="91" spans="1:16" x14ac:dyDescent="0.3">
      <c r="A91" s="2" t="s">
        <v>8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5"/>
      <c r="O91" s="3"/>
      <c r="P91" s="5"/>
    </row>
    <row r="92" spans="1:16" x14ac:dyDescent="0.3">
      <c r="A92" s="2" t="s">
        <v>9</v>
      </c>
      <c r="B92" s="3">
        <v>124</v>
      </c>
      <c r="C92" s="3">
        <v>134</v>
      </c>
      <c r="D92" s="3">
        <v>242</v>
      </c>
      <c r="E92" s="3">
        <v>311</v>
      </c>
      <c r="F92" s="3">
        <v>375</v>
      </c>
      <c r="G92" s="3">
        <v>544</v>
      </c>
      <c r="H92" s="3">
        <v>666</v>
      </c>
      <c r="I92" s="3">
        <v>679</v>
      </c>
      <c r="J92" s="3">
        <v>526</v>
      </c>
      <c r="K92" s="3">
        <v>340</v>
      </c>
      <c r="L92" s="3">
        <v>230</v>
      </c>
      <c r="M92" s="3">
        <v>227</v>
      </c>
      <c r="N92" s="5">
        <f>(M92/M123-1)*100</f>
        <v>13.5</v>
      </c>
      <c r="O92" s="3">
        <f>SUM(B92:M92)</f>
        <v>4398</v>
      </c>
      <c r="P92" s="5">
        <f>(O92/SUM(B123:M123)-1)*100</f>
        <v>189.34210526315792</v>
      </c>
    </row>
    <row r="93" spans="1:16" x14ac:dyDescent="0.3">
      <c r="A93" s="2" t="s">
        <v>10</v>
      </c>
      <c r="B93" s="6">
        <v>0</v>
      </c>
      <c r="C93" s="6">
        <v>0</v>
      </c>
      <c r="D93" s="6">
        <v>0</v>
      </c>
      <c r="E93" s="6">
        <v>0.22500000000000001</v>
      </c>
      <c r="F93" s="6">
        <v>28</v>
      </c>
      <c r="G93" s="6">
        <v>152</v>
      </c>
      <c r="H93" s="6">
        <v>8.6999999999999994E-2</v>
      </c>
      <c r="I93" s="6">
        <v>22</v>
      </c>
      <c r="J93" s="6">
        <v>134</v>
      </c>
      <c r="K93" s="6">
        <v>233</v>
      </c>
      <c r="L93" s="6">
        <v>0</v>
      </c>
      <c r="M93" s="6">
        <v>0</v>
      </c>
      <c r="N93" s="5"/>
      <c r="O93" s="3"/>
      <c r="P93" s="5"/>
    </row>
    <row r="94" spans="1:16" x14ac:dyDescent="0.3">
      <c r="A94" s="2" t="s">
        <v>28</v>
      </c>
      <c r="B94" s="19">
        <f>[1]Jänner!$C$37</f>
        <v>4100</v>
      </c>
      <c r="C94" s="19">
        <v>4354</v>
      </c>
      <c r="D94" s="19">
        <v>7759</v>
      </c>
      <c r="E94" s="19">
        <v>9865</v>
      </c>
      <c r="F94" s="19">
        <v>11448</v>
      </c>
      <c r="G94" s="19">
        <v>18179</v>
      </c>
      <c r="H94" s="19">
        <v>23053</v>
      </c>
      <c r="I94" s="19">
        <v>23698</v>
      </c>
      <c r="J94" s="19">
        <v>17936</v>
      </c>
      <c r="K94" s="19">
        <v>10299</v>
      </c>
      <c r="L94" s="19">
        <v>7131</v>
      </c>
      <c r="M94" s="19">
        <v>7174</v>
      </c>
      <c r="N94" s="5"/>
      <c r="O94" s="3">
        <f>SUM(B94:M94)</f>
        <v>144996</v>
      </c>
      <c r="P94" s="5"/>
    </row>
    <row r="95" spans="1:16" x14ac:dyDescent="0.3">
      <c r="A95" s="32" t="s">
        <v>11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4"/>
    </row>
    <row r="96" spans="1:16" x14ac:dyDescent="0.3">
      <c r="A96" s="2" t="s">
        <v>6</v>
      </c>
      <c r="B96" s="3">
        <v>991582</v>
      </c>
      <c r="C96" s="3">
        <v>1086824</v>
      </c>
      <c r="D96" s="3">
        <v>1582023</v>
      </c>
      <c r="E96" s="3">
        <v>2338303</v>
      </c>
      <c r="F96" s="3">
        <v>2706908</v>
      </c>
      <c r="G96" s="3">
        <v>3067210</v>
      </c>
      <c r="H96" s="3">
        <v>3558576</v>
      </c>
      <c r="I96" s="3">
        <v>3578665</v>
      </c>
      <c r="J96" s="3">
        <v>3371213</v>
      </c>
      <c r="K96" s="3">
        <v>3073674</v>
      </c>
      <c r="L96" s="3">
        <v>2346822</v>
      </c>
      <c r="M96" s="3">
        <v>2371161</v>
      </c>
      <c r="N96" s="5">
        <f>(M96/M126-1)*100</f>
        <v>98.780154519908507</v>
      </c>
      <c r="O96" s="3">
        <f>SUM(B96:M96)</f>
        <v>30072961</v>
      </c>
      <c r="P96" s="5">
        <f>(O96/SUM(B126:M126)-1)*100</f>
        <v>129.34796775534073</v>
      </c>
    </row>
    <row r="97" spans="1:16" x14ac:dyDescent="0.3">
      <c r="A97" s="2" t="s">
        <v>7</v>
      </c>
      <c r="B97" s="3">
        <v>806889</v>
      </c>
      <c r="C97" s="3">
        <v>937778</v>
      </c>
      <c r="D97" s="3">
        <v>1331235</v>
      </c>
      <c r="E97" s="3">
        <v>1917842</v>
      </c>
      <c r="F97" s="3">
        <v>2198096</v>
      </c>
      <c r="G97" s="3">
        <v>2441737</v>
      </c>
      <c r="H97" s="3">
        <v>2804384</v>
      </c>
      <c r="I97" s="3">
        <v>2804757</v>
      </c>
      <c r="J97" s="3">
        <v>2634133</v>
      </c>
      <c r="K97" s="3">
        <v>2408350</v>
      </c>
      <c r="L97" s="3">
        <v>1912092</v>
      </c>
      <c r="M97" s="3">
        <v>1991599</v>
      </c>
      <c r="N97" s="5">
        <f>(M97/M127-1)*100</f>
        <v>102.77497220446112</v>
      </c>
      <c r="O97" s="3">
        <f t="shared" ref="O97:O101" si="35">SUM(B97:M97)</f>
        <v>24188892</v>
      </c>
      <c r="P97" s="5">
        <f>(O97/SUM(B127:M127)-1)*100</f>
        <v>129.2283841899656</v>
      </c>
    </row>
    <row r="98" spans="1:16" x14ac:dyDescent="0.3">
      <c r="A98" s="2" t="s">
        <v>8</v>
      </c>
      <c r="B98" s="3">
        <v>180502</v>
      </c>
      <c r="C98" s="3">
        <v>145652</v>
      </c>
      <c r="D98" s="3">
        <v>245476</v>
      </c>
      <c r="E98" s="3">
        <v>410024</v>
      </c>
      <c r="F98" s="3">
        <v>502264</v>
      </c>
      <c r="G98" s="3">
        <v>618238</v>
      </c>
      <c r="H98" s="3">
        <v>746092</v>
      </c>
      <c r="I98" s="3">
        <v>768624</v>
      </c>
      <c r="J98" s="3">
        <v>729134</v>
      </c>
      <c r="K98" s="3">
        <v>658964</v>
      </c>
      <c r="L98" s="3">
        <v>429070</v>
      </c>
      <c r="M98" s="3">
        <v>371826</v>
      </c>
      <c r="N98" s="5">
        <f>(M98/M128-1)*100</f>
        <v>80.099391637927695</v>
      </c>
      <c r="O98" s="3">
        <f t="shared" si="35"/>
        <v>5805866</v>
      </c>
      <c r="P98" s="5">
        <f>(O98/SUM(B128:M128)-1)*100</f>
        <v>130.4088800346058</v>
      </c>
    </row>
    <row r="99" spans="1:16" x14ac:dyDescent="0.3">
      <c r="A99" s="2" t="s">
        <v>9</v>
      </c>
      <c r="B99" s="3">
        <v>11629</v>
      </c>
      <c r="C99" s="3">
        <v>10492</v>
      </c>
      <c r="D99" s="3">
        <v>14698</v>
      </c>
      <c r="E99" s="3">
        <v>19242</v>
      </c>
      <c r="F99" s="3">
        <v>21633</v>
      </c>
      <c r="G99" s="3">
        <v>22682</v>
      </c>
      <c r="H99" s="3">
        <v>24383</v>
      </c>
      <c r="I99" s="3">
        <v>24948</v>
      </c>
      <c r="J99" s="3">
        <v>24139</v>
      </c>
      <c r="K99" s="3">
        <v>22822</v>
      </c>
      <c r="L99" s="3">
        <v>18172</v>
      </c>
      <c r="M99" s="3">
        <v>18325</v>
      </c>
      <c r="N99" s="5">
        <f>(M99/M129-1)*100</f>
        <v>25.720362239297479</v>
      </c>
      <c r="O99" s="3">
        <f t="shared" si="35"/>
        <v>233165</v>
      </c>
      <c r="P99" s="5">
        <f>(O99/SUM(B129:M129)-1)*100</f>
        <v>69.447613787490099</v>
      </c>
    </row>
    <row r="100" spans="1:16" x14ac:dyDescent="0.3">
      <c r="A100" s="2" t="s">
        <v>10</v>
      </c>
      <c r="B100" s="6">
        <v>21957979</v>
      </c>
      <c r="C100" s="6">
        <v>19325890.829999998</v>
      </c>
      <c r="D100" s="6">
        <v>23208017</v>
      </c>
      <c r="E100" s="6">
        <v>23181992</v>
      </c>
      <c r="F100" s="6">
        <v>22222171.689999998</v>
      </c>
      <c r="G100" s="6">
        <v>21423015.670000002</v>
      </c>
      <c r="H100" s="6">
        <v>22930483.707000002</v>
      </c>
      <c r="I100" s="6">
        <v>21113670.850000001</v>
      </c>
      <c r="J100" s="6">
        <v>22936296.829999998</v>
      </c>
      <c r="K100" s="6">
        <v>24467445.829999998</v>
      </c>
      <c r="L100" s="6">
        <v>22858322.699999999</v>
      </c>
      <c r="M100" s="6">
        <v>21342843.859999999</v>
      </c>
      <c r="N100" s="5">
        <f>(M100/M130-1)*100</f>
        <v>-15.333025912043929</v>
      </c>
      <c r="O100" s="6">
        <f t="shared" si="35"/>
        <v>266968129.96700001</v>
      </c>
      <c r="P100" s="5">
        <f>(O100/SUM(B130:M130)-1)*100</f>
        <v>-3.3306720533920586</v>
      </c>
    </row>
    <row r="101" spans="1:16" x14ac:dyDescent="0.3">
      <c r="A101" s="15" t="s">
        <v>28</v>
      </c>
      <c r="B101" s="18">
        <f>[1]Jänner!$C$47</f>
        <v>502558.57900000003</v>
      </c>
      <c r="C101" s="18">
        <v>439095</v>
      </c>
      <c r="D101" s="18">
        <f>D80+D87+D94</f>
        <v>613879</v>
      </c>
      <c r="E101" s="18">
        <f t="shared" ref="E101:M101" si="36">E80+E87+E94</f>
        <v>794225</v>
      </c>
      <c r="F101" s="18">
        <f t="shared" si="36"/>
        <v>871927</v>
      </c>
      <c r="G101" s="18">
        <f t="shared" si="36"/>
        <v>910372</v>
      </c>
      <c r="H101" s="18">
        <f t="shared" si="36"/>
        <v>1002316</v>
      </c>
      <c r="I101" s="18">
        <f t="shared" si="36"/>
        <v>1014354</v>
      </c>
      <c r="J101" s="18">
        <f t="shared" si="36"/>
        <v>974710</v>
      </c>
      <c r="K101" s="18">
        <f t="shared" si="36"/>
        <v>934577</v>
      </c>
      <c r="L101" s="18">
        <f t="shared" si="36"/>
        <v>747304</v>
      </c>
      <c r="M101" s="18">
        <f t="shared" si="36"/>
        <v>760385</v>
      </c>
      <c r="N101" s="5"/>
      <c r="O101" s="18">
        <f t="shared" si="35"/>
        <v>9565702.5789999999</v>
      </c>
      <c r="P101" s="5"/>
    </row>
    <row r="102" spans="1:16" x14ac:dyDescent="0.3">
      <c r="A102" s="13" t="s">
        <v>61</v>
      </c>
    </row>
    <row r="103" spans="1:16" x14ac:dyDescent="0.3">
      <c r="A103" s="1"/>
    </row>
    <row r="104" spans="1:16" x14ac:dyDescent="0.3">
      <c r="B104" s="31">
        <v>2021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</row>
    <row r="105" spans="1:16" x14ac:dyDescent="0.3">
      <c r="A105" s="1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 t="s">
        <v>20</v>
      </c>
      <c r="O105" s="22"/>
      <c r="P105" s="22" t="s">
        <v>20</v>
      </c>
    </row>
    <row r="106" spans="1:16" x14ac:dyDescent="0.3">
      <c r="A106" s="1"/>
      <c r="B106" s="23" t="s">
        <v>12</v>
      </c>
      <c r="C106" s="23" t="s">
        <v>13</v>
      </c>
      <c r="D106" s="23" t="s">
        <v>0</v>
      </c>
      <c r="E106" s="23" t="s">
        <v>14</v>
      </c>
      <c r="F106" s="23" t="s">
        <v>1</v>
      </c>
      <c r="G106" s="23" t="s">
        <v>2</v>
      </c>
      <c r="H106" s="23" t="s">
        <v>3</v>
      </c>
      <c r="I106" s="23" t="s">
        <v>15</v>
      </c>
      <c r="J106" s="23" t="s">
        <v>16</v>
      </c>
      <c r="K106" s="23" t="s">
        <v>17</v>
      </c>
      <c r="L106" s="23" t="s">
        <v>18</v>
      </c>
      <c r="M106" s="23" t="s">
        <v>19</v>
      </c>
      <c r="N106" s="23" t="s">
        <v>21</v>
      </c>
      <c r="O106" s="23" t="s">
        <v>4</v>
      </c>
      <c r="P106" s="23" t="s">
        <v>4</v>
      </c>
    </row>
    <row r="107" spans="1:16" x14ac:dyDescent="0.3">
      <c r="A107" s="32" t="s">
        <v>5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4"/>
    </row>
    <row r="108" spans="1:16" x14ac:dyDescent="0.3">
      <c r="A108" s="2" t="s">
        <v>6</v>
      </c>
      <c r="B108" s="3">
        <v>198295</v>
      </c>
      <c r="C108" s="3">
        <v>158786</v>
      </c>
      <c r="D108" s="3">
        <v>215637</v>
      </c>
      <c r="E108" s="3">
        <v>269127</v>
      </c>
      <c r="F108" s="3">
        <v>399518</v>
      </c>
      <c r="G108" s="3">
        <v>725244</v>
      </c>
      <c r="H108" s="3">
        <v>1474634</v>
      </c>
      <c r="I108" s="3">
        <v>1778146</v>
      </c>
      <c r="J108" s="3">
        <v>1575315</v>
      </c>
      <c r="K108" s="3">
        <v>1573155</v>
      </c>
      <c r="L108" s="3">
        <v>1116064</v>
      </c>
      <c r="M108" s="3">
        <v>921602</v>
      </c>
      <c r="N108" s="5">
        <f>(M108/M137-1)*100</f>
        <v>306.28380731538505</v>
      </c>
      <c r="O108" s="3">
        <f>SUM(B108:M108)</f>
        <v>10405523</v>
      </c>
      <c r="P108" s="5">
        <f>(O108/SUM(B137:M137)-1)*100</f>
        <v>33.183227615526967</v>
      </c>
    </row>
    <row r="109" spans="1:16" x14ac:dyDescent="0.3">
      <c r="A109" s="2" t="s">
        <v>7</v>
      </c>
      <c r="B109" s="3">
        <v>148310</v>
      </c>
      <c r="C109" s="3">
        <v>122115</v>
      </c>
      <c r="D109" s="3">
        <v>155837</v>
      </c>
      <c r="E109" s="3">
        <v>177654</v>
      </c>
      <c r="F109" s="3">
        <v>253580</v>
      </c>
      <c r="G109" s="3">
        <v>533030</v>
      </c>
      <c r="H109" s="3">
        <v>1101619</v>
      </c>
      <c r="I109" s="3">
        <v>1312802</v>
      </c>
      <c r="J109" s="3">
        <v>1224539</v>
      </c>
      <c r="K109" s="3">
        <v>1230000</v>
      </c>
      <c r="L109" s="3">
        <v>878710</v>
      </c>
      <c r="M109" s="3">
        <v>711582</v>
      </c>
      <c r="N109" s="5">
        <f t="shared" ref="N109:N112" si="37">(M109/M138-1)*100</f>
        <v>312.11949219292967</v>
      </c>
      <c r="O109" s="3">
        <f t="shared" ref="O109:O112" si="38">SUM(B109:M109)</f>
        <v>7849778</v>
      </c>
      <c r="P109" s="5">
        <f t="shared" ref="P109:P112" si="39">(O109/SUM(B138:M138)-1)*100</f>
        <v>24.621805781345252</v>
      </c>
    </row>
    <row r="110" spans="1:16" x14ac:dyDescent="0.3">
      <c r="A110" s="2" t="s">
        <v>8</v>
      </c>
      <c r="B110" s="3">
        <v>47366</v>
      </c>
      <c r="C110" s="3">
        <v>35084</v>
      </c>
      <c r="D110" s="3">
        <v>57092</v>
      </c>
      <c r="E110" s="3">
        <v>89600</v>
      </c>
      <c r="F110" s="3">
        <v>143736</v>
      </c>
      <c r="G110" s="3">
        <v>188452</v>
      </c>
      <c r="H110" s="3">
        <v>367226</v>
      </c>
      <c r="I110" s="3">
        <v>460458</v>
      </c>
      <c r="J110" s="3">
        <v>346610</v>
      </c>
      <c r="K110" s="3">
        <v>340028</v>
      </c>
      <c r="L110" s="3">
        <v>234140</v>
      </c>
      <c r="M110" s="3">
        <v>205792</v>
      </c>
      <c r="N110" s="5">
        <f t="shared" si="37"/>
        <v>299.87564122493393</v>
      </c>
      <c r="O110" s="3">
        <f t="shared" si="38"/>
        <v>2515584</v>
      </c>
      <c r="P110" s="5">
        <f t="shared" si="39"/>
        <v>67.935559759831122</v>
      </c>
    </row>
    <row r="111" spans="1:16" x14ac:dyDescent="0.3">
      <c r="A111" s="2" t="s">
        <v>9</v>
      </c>
      <c r="B111" s="3">
        <v>3733</v>
      </c>
      <c r="C111" s="3">
        <v>2806</v>
      </c>
      <c r="D111" s="3">
        <v>3879</v>
      </c>
      <c r="E111" s="3">
        <v>5009</v>
      </c>
      <c r="F111" s="3">
        <v>5806</v>
      </c>
      <c r="G111" s="3">
        <v>8222</v>
      </c>
      <c r="H111" s="3">
        <v>13578</v>
      </c>
      <c r="I111" s="3">
        <v>15270</v>
      </c>
      <c r="J111" s="3">
        <v>14674</v>
      </c>
      <c r="K111" s="3">
        <v>14533</v>
      </c>
      <c r="L111" s="3">
        <v>12408</v>
      </c>
      <c r="M111" s="3">
        <v>11649</v>
      </c>
      <c r="N111" s="5">
        <f t="shared" si="37"/>
        <v>185.72479764532744</v>
      </c>
      <c r="O111" s="3">
        <f t="shared" si="38"/>
        <v>111567</v>
      </c>
      <c r="P111" s="5">
        <f t="shared" si="39"/>
        <v>16.36107634543178</v>
      </c>
    </row>
    <row r="112" spans="1:16" x14ac:dyDescent="0.3">
      <c r="A112" s="2" t="s">
        <v>10</v>
      </c>
      <c r="B112" s="6">
        <v>19734820.170000002</v>
      </c>
      <c r="C112" s="6">
        <v>18543188</v>
      </c>
      <c r="D112" s="6">
        <v>21546981</v>
      </c>
      <c r="E112" s="6">
        <v>21803158.57</v>
      </c>
      <c r="F112" s="6">
        <v>21814697.149999999</v>
      </c>
      <c r="G112" s="6">
        <v>21353897.93</v>
      </c>
      <c r="H112" s="6">
        <v>21691015.57</v>
      </c>
      <c r="I112" s="6">
        <v>20249187.689999998</v>
      </c>
      <c r="J112" s="6">
        <v>21440358.009999998</v>
      </c>
      <c r="K112" s="6">
        <v>24678495.23</v>
      </c>
      <c r="L112" s="6">
        <v>24496433.949999999</v>
      </c>
      <c r="M112" s="6">
        <v>23947097.77</v>
      </c>
      <c r="N112" s="5">
        <f t="shared" si="37"/>
        <v>21.759771410693276</v>
      </c>
      <c r="O112" s="6">
        <f t="shared" si="38"/>
        <v>261299331.03999999</v>
      </c>
      <c r="P112" s="5">
        <f t="shared" si="39"/>
        <v>19.923695462485512</v>
      </c>
    </row>
    <row r="113" spans="1:16" x14ac:dyDescent="0.3">
      <c r="A113" s="32" t="s">
        <v>22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4"/>
    </row>
    <row r="114" spans="1:16" x14ac:dyDescent="0.3">
      <c r="A114" s="2" t="s">
        <v>6</v>
      </c>
      <c r="B114" s="3">
        <v>38936</v>
      </c>
      <c r="C114" s="3">
        <v>27524</v>
      </c>
      <c r="D114" s="3">
        <v>32033</v>
      </c>
      <c r="E114" s="3">
        <v>39392</v>
      </c>
      <c r="F114" s="3">
        <v>75420</v>
      </c>
      <c r="G114" s="3">
        <v>190505</v>
      </c>
      <c r="H114" s="3">
        <v>311691</v>
      </c>
      <c r="I114" s="3">
        <v>407435</v>
      </c>
      <c r="J114" s="3">
        <v>418474</v>
      </c>
      <c r="K114" s="3">
        <v>428426</v>
      </c>
      <c r="L114" s="3">
        <v>315964</v>
      </c>
      <c r="M114" s="3">
        <v>254535</v>
      </c>
      <c r="N114" s="5">
        <f>(M114/M143-1)*100</f>
        <v>447.68154922001077</v>
      </c>
      <c r="O114" s="3">
        <f>SUM(B114:M114)</f>
        <v>2540335</v>
      </c>
      <c r="P114" s="5">
        <f>(O114/SUM(B143:M143)-1)*100</f>
        <v>45.323932381796858</v>
      </c>
    </row>
    <row r="115" spans="1:16" x14ac:dyDescent="0.3">
      <c r="A115" s="2" t="s">
        <v>7</v>
      </c>
      <c r="B115" s="3">
        <v>38782</v>
      </c>
      <c r="C115" s="3">
        <v>27460</v>
      </c>
      <c r="D115" s="3">
        <v>31972</v>
      </c>
      <c r="E115" s="3">
        <v>39346</v>
      </c>
      <c r="F115" s="3">
        <v>75387</v>
      </c>
      <c r="G115" s="3">
        <v>190412</v>
      </c>
      <c r="H115" s="3">
        <v>311278</v>
      </c>
      <c r="I115" s="3">
        <v>406256</v>
      </c>
      <c r="J115" s="3">
        <v>417939</v>
      </c>
      <c r="K115" s="3">
        <v>427787</v>
      </c>
      <c r="L115" s="3">
        <v>315528</v>
      </c>
      <c r="M115" s="3">
        <v>253871</v>
      </c>
      <c r="N115" s="5">
        <f t="shared" ref="N115:N118" si="40">(M115/M144-1)*100</f>
        <v>451.16258874101732</v>
      </c>
      <c r="O115" s="3">
        <f t="shared" ref="O115:O118" si="41">SUM(B115:M115)</f>
        <v>2536018</v>
      </c>
      <c r="P115" s="5">
        <f t="shared" ref="P115:P118" si="42">(O115/SUM(B144:M144)-1)*100</f>
        <v>46.014259319714256</v>
      </c>
    </row>
    <row r="116" spans="1:16" x14ac:dyDescent="0.3">
      <c r="A116" s="2" t="s">
        <v>8</v>
      </c>
      <c r="B116" s="3">
        <v>154</v>
      </c>
      <c r="C116" s="3">
        <v>62</v>
      </c>
      <c r="D116" s="3">
        <v>50</v>
      </c>
      <c r="E116" s="3">
        <v>42</v>
      </c>
      <c r="F116" s="3">
        <v>26</v>
      </c>
      <c r="G116" s="3">
        <v>88</v>
      </c>
      <c r="H116" s="3">
        <v>402</v>
      </c>
      <c r="I116" s="3">
        <v>1150</v>
      </c>
      <c r="J116" s="3">
        <v>520</v>
      </c>
      <c r="K116" s="3">
        <v>632</v>
      </c>
      <c r="L116" s="3">
        <v>436</v>
      </c>
      <c r="M116" s="3">
        <v>664</v>
      </c>
      <c r="N116" s="5">
        <f t="shared" si="40"/>
        <v>75.661375661375658</v>
      </c>
      <c r="O116" s="3">
        <f t="shared" si="41"/>
        <v>4226</v>
      </c>
      <c r="P116" s="5">
        <f t="shared" si="42"/>
        <v>-61.100883652430049</v>
      </c>
    </row>
    <row r="117" spans="1:16" x14ac:dyDescent="0.3">
      <c r="A117" s="2" t="s">
        <v>9</v>
      </c>
      <c r="B117" s="3">
        <v>621</v>
      </c>
      <c r="C117" s="3">
        <v>443</v>
      </c>
      <c r="D117" s="3">
        <v>499</v>
      </c>
      <c r="E117" s="3">
        <v>673</v>
      </c>
      <c r="F117" s="3">
        <v>843</v>
      </c>
      <c r="G117" s="3">
        <v>1983</v>
      </c>
      <c r="H117" s="3">
        <v>3402</v>
      </c>
      <c r="I117" s="3">
        <v>3796</v>
      </c>
      <c r="J117" s="3">
        <v>3414</v>
      </c>
      <c r="K117" s="3">
        <v>3508</v>
      </c>
      <c r="L117" s="3">
        <v>2607</v>
      </c>
      <c r="M117" s="3">
        <v>2727</v>
      </c>
      <c r="N117" s="5">
        <f t="shared" si="40"/>
        <v>255.54106910039113</v>
      </c>
      <c r="O117" s="3">
        <f t="shared" si="41"/>
        <v>24516</v>
      </c>
      <c r="P117" s="5">
        <f t="shared" si="42"/>
        <v>29.153935307133082</v>
      </c>
    </row>
    <row r="118" spans="1:16" x14ac:dyDescent="0.3">
      <c r="A118" s="2" t="s">
        <v>10</v>
      </c>
      <c r="B118" s="6">
        <v>1075380</v>
      </c>
      <c r="C118" s="6">
        <v>1241127</v>
      </c>
      <c r="D118" s="6">
        <v>1425188</v>
      </c>
      <c r="E118" s="6">
        <v>1082436</v>
      </c>
      <c r="F118" s="6">
        <v>1207734</v>
      </c>
      <c r="G118" s="6">
        <v>1323766</v>
      </c>
      <c r="H118" s="6">
        <v>1173056</v>
      </c>
      <c r="I118" s="6">
        <v>1399617</v>
      </c>
      <c r="J118" s="6">
        <v>1153652</v>
      </c>
      <c r="K118" s="6">
        <v>1300514</v>
      </c>
      <c r="L118" s="6">
        <v>1223602</v>
      </c>
      <c r="M118" s="6">
        <v>1260894</v>
      </c>
      <c r="N118" s="5">
        <f t="shared" si="40"/>
        <v>-2.937671663115371</v>
      </c>
      <c r="O118" s="6">
        <f t="shared" si="41"/>
        <v>14866966</v>
      </c>
      <c r="P118" s="5">
        <f t="shared" si="42"/>
        <v>-5.8310936470015289</v>
      </c>
    </row>
    <row r="119" spans="1:16" x14ac:dyDescent="0.3">
      <c r="A119" s="32" t="s">
        <v>23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4"/>
    </row>
    <row r="120" spans="1:16" x14ac:dyDescent="0.3">
      <c r="A120" s="2" t="s">
        <v>6</v>
      </c>
      <c r="B120" s="3">
        <v>2885</v>
      </c>
      <c r="C120" s="3">
        <v>1791</v>
      </c>
      <c r="D120" s="3">
        <v>1459</v>
      </c>
      <c r="E120" s="3">
        <v>2288</v>
      </c>
      <c r="F120" s="3">
        <v>4260</v>
      </c>
      <c r="G120" s="3">
        <v>10543</v>
      </c>
      <c r="H120" s="3">
        <v>30876</v>
      </c>
      <c r="I120" s="3">
        <v>38210</v>
      </c>
      <c r="J120" s="3">
        <v>23766</v>
      </c>
      <c r="K120" s="3">
        <v>18171</v>
      </c>
      <c r="L120" s="3">
        <v>15547</v>
      </c>
      <c r="M120" s="3">
        <v>16719</v>
      </c>
      <c r="N120" s="5">
        <f>(M120/M149-1)*100</f>
        <v>260.78981441519204</v>
      </c>
      <c r="O120" s="3">
        <f>SUM(B120:M120)</f>
        <v>166515</v>
      </c>
      <c r="P120" s="5">
        <f>(O120/SUM(B149:M149)-1)*100</f>
        <v>72.683245530343882</v>
      </c>
    </row>
    <row r="121" spans="1:16" x14ac:dyDescent="0.3">
      <c r="A121" s="2" t="s">
        <v>7</v>
      </c>
      <c r="B121" s="3">
        <v>2885</v>
      </c>
      <c r="C121" s="3">
        <v>1791</v>
      </c>
      <c r="D121" s="3">
        <v>1459</v>
      </c>
      <c r="E121" s="3">
        <v>2288</v>
      </c>
      <c r="F121" s="3">
        <v>4260</v>
      </c>
      <c r="G121" s="3">
        <v>10543</v>
      </c>
      <c r="H121" s="3">
        <v>30876</v>
      </c>
      <c r="I121" s="3">
        <v>38210</v>
      </c>
      <c r="J121" s="3">
        <v>23766</v>
      </c>
      <c r="K121" s="3">
        <v>18171</v>
      </c>
      <c r="L121" s="3">
        <v>15547</v>
      </c>
      <c r="M121" s="3">
        <v>16719</v>
      </c>
      <c r="N121" s="5">
        <f t="shared" ref="N121:N123" si="43">(M121/M150-1)*100</f>
        <v>260.78981441519204</v>
      </c>
      <c r="O121" s="3">
        <f t="shared" ref="O121:O124" si="44">SUM(B121:M121)</f>
        <v>166515</v>
      </c>
      <c r="P121" s="5">
        <f t="shared" ref="P121:P124" si="45">(O121/SUM(B150:M150)-1)*100</f>
        <v>72.885843326584649</v>
      </c>
    </row>
    <row r="122" spans="1:16" x14ac:dyDescent="0.3">
      <c r="A122" s="2" t="s">
        <v>8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5"/>
      <c r="O122" s="3">
        <f t="shared" si="44"/>
        <v>0</v>
      </c>
      <c r="P122" s="5"/>
    </row>
    <row r="123" spans="1:16" x14ac:dyDescent="0.3">
      <c r="A123" s="2" t="s">
        <v>9</v>
      </c>
      <c r="B123" s="3">
        <v>38</v>
      </c>
      <c r="C123" s="3">
        <v>16</v>
      </c>
      <c r="D123" s="3">
        <v>18</v>
      </c>
      <c r="E123" s="3">
        <v>30</v>
      </c>
      <c r="F123" s="3">
        <v>48</v>
      </c>
      <c r="G123" s="3">
        <v>114</v>
      </c>
      <c r="H123" s="3">
        <v>232</v>
      </c>
      <c r="I123" s="3">
        <v>256</v>
      </c>
      <c r="J123" s="3">
        <v>220</v>
      </c>
      <c r="K123" s="3">
        <v>174</v>
      </c>
      <c r="L123" s="3">
        <v>174</v>
      </c>
      <c r="M123" s="3">
        <v>200</v>
      </c>
      <c r="N123" s="5">
        <f t="shared" si="43"/>
        <v>194.11764705882354</v>
      </c>
      <c r="O123" s="3">
        <f t="shared" si="44"/>
        <v>1520</v>
      </c>
      <c r="P123" s="5">
        <f t="shared" si="45"/>
        <v>2.2192333557498278</v>
      </c>
    </row>
    <row r="124" spans="1:16" x14ac:dyDescent="0.3">
      <c r="A124" s="2" t="s">
        <v>10</v>
      </c>
      <c r="B124" s="6">
        <v>0</v>
      </c>
      <c r="C124" s="6">
        <v>0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5"/>
      <c r="O124" s="6">
        <f t="shared" si="44"/>
        <v>0</v>
      </c>
      <c r="P124" s="5">
        <f t="shared" si="45"/>
        <v>-100</v>
      </c>
    </row>
    <row r="125" spans="1:16" x14ac:dyDescent="0.3">
      <c r="A125" s="32" t="s">
        <v>11</v>
      </c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4"/>
    </row>
    <row r="126" spans="1:16" x14ac:dyDescent="0.3">
      <c r="A126" s="2" t="s">
        <v>6</v>
      </c>
      <c r="B126" s="3">
        <v>240116</v>
      </c>
      <c r="C126" s="3">
        <v>188101</v>
      </c>
      <c r="D126" s="3">
        <v>249129</v>
      </c>
      <c r="E126" s="3">
        <v>310807</v>
      </c>
      <c r="F126" s="3">
        <v>479198</v>
      </c>
      <c r="G126" s="3">
        <v>926292</v>
      </c>
      <c r="H126" s="3">
        <v>1817201</v>
      </c>
      <c r="I126" s="3">
        <v>2223791</v>
      </c>
      <c r="J126" s="3">
        <v>2017555</v>
      </c>
      <c r="K126" s="3">
        <v>2019752</v>
      </c>
      <c r="L126" s="3">
        <v>1447575</v>
      </c>
      <c r="M126" s="3">
        <v>1192856</v>
      </c>
      <c r="N126" s="5">
        <f>(M126/M155-1)*100</f>
        <v>329.16825570434548</v>
      </c>
      <c r="O126" s="3">
        <f>SUM(B126:M126)</f>
        <v>13112373</v>
      </c>
      <c r="P126" s="5">
        <f>(O126/SUM(B155:M155)-1)*100</f>
        <v>35.775170086905227</v>
      </c>
    </row>
    <row r="127" spans="1:16" x14ac:dyDescent="0.3">
      <c r="A127" s="2" t="s">
        <v>7</v>
      </c>
      <c r="B127" s="3">
        <v>189977</v>
      </c>
      <c r="C127" s="3">
        <v>151366</v>
      </c>
      <c r="D127" s="3">
        <v>189268</v>
      </c>
      <c r="E127" s="3">
        <v>219288</v>
      </c>
      <c r="F127" s="3">
        <v>333227</v>
      </c>
      <c r="G127" s="3">
        <v>733985</v>
      </c>
      <c r="H127" s="3">
        <v>1443773</v>
      </c>
      <c r="I127" s="3">
        <v>1757268</v>
      </c>
      <c r="J127" s="3">
        <v>1666244</v>
      </c>
      <c r="K127" s="3">
        <v>1675958</v>
      </c>
      <c r="L127" s="3">
        <v>1209785</v>
      </c>
      <c r="M127" s="3">
        <v>982172</v>
      </c>
      <c r="N127" s="5">
        <f t="shared" ref="N127:N130" si="46">(M127/M156-1)*100</f>
        <v>339.72797156147732</v>
      </c>
      <c r="O127" s="3">
        <f t="shared" ref="O127:O130" si="47">SUM(B127:M127)</f>
        <v>10552311</v>
      </c>
      <c r="P127" s="5">
        <f t="shared" ref="P127:P130" si="48">(O127/SUM(B156:M156)-1)*100</f>
        <v>29.762418310619832</v>
      </c>
    </row>
    <row r="128" spans="1:16" x14ac:dyDescent="0.3">
      <c r="A128" s="2" t="s">
        <v>8</v>
      </c>
      <c r="B128" s="3">
        <v>47520</v>
      </c>
      <c r="C128" s="3">
        <v>35146</v>
      </c>
      <c r="D128" s="3">
        <v>57142</v>
      </c>
      <c r="E128" s="3">
        <v>89642</v>
      </c>
      <c r="F128" s="3">
        <v>143762</v>
      </c>
      <c r="G128" s="3">
        <v>188540</v>
      </c>
      <c r="H128" s="3">
        <v>367628</v>
      </c>
      <c r="I128" s="3">
        <v>461608</v>
      </c>
      <c r="J128" s="3">
        <v>347130</v>
      </c>
      <c r="K128" s="3">
        <v>340660</v>
      </c>
      <c r="L128" s="3">
        <v>234576</v>
      </c>
      <c r="M128" s="3">
        <v>206456</v>
      </c>
      <c r="N128" s="5">
        <f t="shared" si="46"/>
        <v>298.24080861077891</v>
      </c>
      <c r="O128" s="3">
        <f t="shared" si="47"/>
        <v>2519810</v>
      </c>
      <c r="P128" s="5">
        <f t="shared" si="48"/>
        <v>67.006448790768886</v>
      </c>
    </row>
    <row r="129" spans="1:16" x14ac:dyDescent="0.3">
      <c r="A129" s="2" t="s">
        <v>9</v>
      </c>
      <c r="B129" s="3">
        <v>4392</v>
      </c>
      <c r="C129" s="3">
        <v>3265</v>
      </c>
      <c r="D129" s="3">
        <v>4396</v>
      </c>
      <c r="E129" s="3">
        <v>5712</v>
      </c>
      <c r="F129" s="3">
        <v>6697</v>
      </c>
      <c r="G129" s="3">
        <v>10319</v>
      </c>
      <c r="H129" s="3">
        <v>17212</v>
      </c>
      <c r="I129" s="3">
        <v>19322</v>
      </c>
      <c r="J129" s="3">
        <v>18308</v>
      </c>
      <c r="K129" s="3">
        <v>18215</v>
      </c>
      <c r="L129" s="3">
        <v>15189</v>
      </c>
      <c r="M129" s="3">
        <v>14576</v>
      </c>
      <c r="N129" s="5">
        <f t="shared" si="46"/>
        <v>196.74267100977198</v>
      </c>
      <c r="O129" s="3">
        <f t="shared" si="47"/>
        <v>137603</v>
      </c>
      <c r="P129" s="5">
        <f t="shared" si="48"/>
        <v>18.267453953192557</v>
      </c>
    </row>
    <row r="130" spans="1:16" x14ac:dyDescent="0.3">
      <c r="A130" s="2" t="s">
        <v>10</v>
      </c>
      <c r="B130" s="6">
        <v>20810200.170000002</v>
      </c>
      <c r="C130" s="6">
        <v>19784315.52</v>
      </c>
      <c r="D130" s="6">
        <v>22972169</v>
      </c>
      <c r="E130" s="6">
        <v>22885594.57</v>
      </c>
      <c r="F130" s="6">
        <v>23022431.149999999</v>
      </c>
      <c r="G130" s="6">
        <v>22677663.93</v>
      </c>
      <c r="H130" s="6">
        <v>22864071.57</v>
      </c>
      <c r="I130" s="6">
        <v>21648804.689999998</v>
      </c>
      <c r="J130" s="6">
        <v>22594010.009999998</v>
      </c>
      <c r="K130" s="6">
        <v>25979036.23</v>
      </c>
      <c r="L130" s="6">
        <v>25720035.949999999</v>
      </c>
      <c r="M130" s="6">
        <v>25207991.77</v>
      </c>
      <c r="N130" s="5">
        <f t="shared" si="46"/>
        <v>20.229474711105588</v>
      </c>
      <c r="O130" s="6">
        <f t="shared" si="47"/>
        <v>276166324.55999994</v>
      </c>
      <c r="P130" s="5">
        <f t="shared" si="48"/>
        <v>18.18128077660155</v>
      </c>
    </row>
    <row r="131" spans="1:16" x14ac:dyDescent="0.3">
      <c r="A131" s="13" t="s">
        <v>59</v>
      </c>
    </row>
    <row r="133" spans="1:16" x14ac:dyDescent="0.3">
      <c r="B133" s="31">
        <v>2020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</row>
    <row r="134" spans="1:16" s="1" customFormat="1" x14ac:dyDescent="0.3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 t="s">
        <v>20</v>
      </c>
      <c r="O134" s="22"/>
      <c r="P134" s="22" t="s">
        <v>20</v>
      </c>
    </row>
    <row r="135" spans="1:16" s="1" customFormat="1" x14ac:dyDescent="0.3">
      <c r="B135" s="23" t="s">
        <v>12</v>
      </c>
      <c r="C135" s="23" t="s">
        <v>13</v>
      </c>
      <c r="D135" s="23" t="s">
        <v>0</v>
      </c>
      <c r="E135" s="23" t="s">
        <v>14</v>
      </c>
      <c r="F135" s="23" t="s">
        <v>1</v>
      </c>
      <c r="G135" s="23" t="s">
        <v>2</v>
      </c>
      <c r="H135" s="23" t="s">
        <v>3</v>
      </c>
      <c r="I135" s="23" t="s">
        <v>15</v>
      </c>
      <c r="J135" s="23" t="s">
        <v>16</v>
      </c>
      <c r="K135" s="23" t="s">
        <v>17</v>
      </c>
      <c r="L135" s="23" t="s">
        <v>18</v>
      </c>
      <c r="M135" s="23" t="s">
        <v>19</v>
      </c>
      <c r="N135" s="23" t="s">
        <v>21</v>
      </c>
      <c r="O135" s="23" t="s">
        <v>4</v>
      </c>
      <c r="P135" s="23" t="s">
        <v>4</v>
      </c>
    </row>
    <row r="136" spans="1:16" x14ac:dyDescent="0.3">
      <c r="A136" s="32" t="s">
        <v>5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4"/>
    </row>
    <row r="137" spans="1:16" x14ac:dyDescent="0.3">
      <c r="A137" s="2" t="s">
        <v>6</v>
      </c>
      <c r="B137" s="3">
        <v>2093673</v>
      </c>
      <c r="C137" s="3">
        <v>2017461</v>
      </c>
      <c r="D137" s="3">
        <v>808454</v>
      </c>
      <c r="E137" s="3">
        <v>12632</v>
      </c>
      <c r="F137" s="3">
        <v>20202</v>
      </c>
      <c r="G137" s="3">
        <v>138124</v>
      </c>
      <c r="H137" s="3">
        <v>576370</v>
      </c>
      <c r="I137" s="3">
        <v>797716</v>
      </c>
      <c r="J137" s="3">
        <v>562247</v>
      </c>
      <c r="K137" s="3">
        <v>378107</v>
      </c>
      <c r="L137" s="3">
        <v>181115</v>
      </c>
      <c r="M137" s="3">
        <v>226837</v>
      </c>
      <c r="N137" s="5">
        <f>(M137/M166-1)*100</f>
        <v>-90.804544116800528</v>
      </c>
      <c r="O137" s="3">
        <f>SUM(B137:M137)</f>
        <v>7812938</v>
      </c>
      <c r="P137" s="5">
        <f>(O137/SUM(B166:M166)-1)*100</f>
        <v>-75.324075034736225</v>
      </c>
    </row>
    <row r="138" spans="1:16" x14ac:dyDescent="0.3">
      <c r="A138" s="2" t="s">
        <v>7</v>
      </c>
      <c r="B138" s="3">
        <v>1663642</v>
      </c>
      <c r="C138" s="3">
        <v>1631827</v>
      </c>
      <c r="D138" s="3">
        <v>656558</v>
      </c>
      <c r="E138" s="3">
        <v>12263</v>
      </c>
      <c r="F138" s="3">
        <v>19531</v>
      </c>
      <c r="G138" s="3">
        <v>120802</v>
      </c>
      <c r="H138" s="3">
        <v>486402</v>
      </c>
      <c r="I138" s="3">
        <v>663369</v>
      </c>
      <c r="J138" s="3">
        <v>453282</v>
      </c>
      <c r="K138" s="3">
        <v>279870</v>
      </c>
      <c r="L138" s="3">
        <v>138670</v>
      </c>
      <c r="M138" s="3">
        <v>172664</v>
      </c>
      <c r="N138" s="5">
        <f t="shared" ref="N138:N159" si="49">(M138/M167-1)*100</f>
        <v>-91.379812173524073</v>
      </c>
      <c r="O138" s="3">
        <f t="shared" ref="O138:O153" si="50">SUM(B138:M138)</f>
        <v>6298880</v>
      </c>
      <c r="P138" s="5">
        <f t="shared" ref="P138:P159" si="51">(O138/SUM(B167:M167)-1)*100</f>
        <v>-74.098205406090017</v>
      </c>
    </row>
    <row r="139" spans="1:16" x14ac:dyDescent="0.3">
      <c r="A139" s="2" t="s">
        <v>8</v>
      </c>
      <c r="B139" s="3">
        <v>426678</v>
      </c>
      <c r="C139" s="3">
        <v>384614</v>
      </c>
      <c r="D139" s="3">
        <v>150494</v>
      </c>
      <c r="E139" s="3">
        <v>324</v>
      </c>
      <c r="F139" s="3">
        <v>472</v>
      </c>
      <c r="G139" s="3">
        <v>17296</v>
      </c>
      <c r="H139" s="3">
        <v>89412</v>
      </c>
      <c r="I139" s="3">
        <v>133098</v>
      </c>
      <c r="J139" s="3">
        <v>107294</v>
      </c>
      <c r="K139" s="3">
        <v>96188</v>
      </c>
      <c r="L139" s="3">
        <v>40612</v>
      </c>
      <c r="M139" s="3">
        <v>51464</v>
      </c>
      <c r="N139" s="5">
        <f t="shared" si="49"/>
        <v>-88.739716436198151</v>
      </c>
      <c r="O139" s="3">
        <f t="shared" si="50"/>
        <v>1497946</v>
      </c>
      <c r="P139" s="5">
        <f t="shared" si="51"/>
        <v>-79.16586461162548</v>
      </c>
    </row>
    <row r="140" spans="1:16" x14ac:dyDescent="0.3">
      <c r="A140" s="2" t="s">
        <v>9</v>
      </c>
      <c r="B140" s="3">
        <v>19507</v>
      </c>
      <c r="C140" s="3">
        <v>18627</v>
      </c>
      <c r="D140" s="3">
        <v>10479</v>
      </c>
      <c r="E140" s="3">
        <v>960</v>
      </c>
      <c r="F140" s="3">
        <v>1067</v>
      </c>
      <c r="G140" s="3">
        <v>2453</v>
      </c>
      <c r="H140" s="3">
        <v>7648</v>
      </c>
      <c r="I140" s="3">
        <v>10494</v>
      </c>
      <c r="J140" s="3">
        <v>9335</v>
      </c>
      <c r="K140" s="3">
        <v>6986</v>
      </c>
      <c r="L140" s="3">
        <v>4247</v>
      </c>
      <c r="M140" s="3">
        <v>4077</v>
      </c>
      <c r="N140" s="5">
        <f t="shared" si="49"/>
        <v>-80.271944256266337</v>
      </c>
      <c r="O140" s="3">
        <f t="shared" si="50"/>
        <v>95880</v>
      </c>
      <c r="P140" s="5">
        <f t="shared" si="51"/>
        <v>-64.063237906762311</v>
      </c>
    </row>
    <row r="141" spans="1:16" x14ac:dyDescent="0.3">
      <c r="A141" s="2" t="s">
        <v>10</v>
      </c>
      <c r="B141" s="6">
        <v>20356489.949999999</v>
      </c>
      <c r="C141" s="6">
        <v>20824035</v>
      </c>
      <c r="D141" s="6">
        <v>22143747</v>
      </c>
      <c r="E141" s="6">
        <v>14538631.26</v>
      </c>
      <c r="F141" s="6">
        <v>15545000</v>
      </c>
      <c r="G141" s="6">
        <v>14422685</v>
      </c>
      <c r="H141" s="6">
        <v>15846510.439999999</v>
      </c>
      <c r="I141" s="6">
        <v>16048856.9</v>
      </c>
      <c r="J141" s="6">
        <v>18152517</v>
      </c>
      <c r="K141" s="6">
        <v>19536989</v>
      </c>
      <c r="L141" s="6">
        <v>20805034</v>
      </c>
      <c r="M141" s="6">
        <v>19667495.670000002</v>
      </c>
      <c r="N141" s="5">
        <f t="shared" si="49"/>
        <v>-13.48544226881565</v>
      </c>
      <c r="O141" s="6">
        <f t="shared" si="50"/>
        <v>217887991.22000003</v>
      </c>
      <c r="P141" s="5">
        <f t="shared" si="51"/>
        <v>-23.226443211322724</v>
      </c>
    </row>
    <row r="142" spans="1:16" x14ac:dyDescent="0.3">
      <c r="A142" s="32" t="s">
        <v>22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4"/>
    </row>
    <row r="143" spans="1:16" x14ac:dyDescent="0.3">
      <c r="A143" s="2" t="s">
        <v>6</v>
      </c>
      <c r="B143" s="3">
        <v>418096</v>
      </c>
      <c r="C143" s="3">
        <v>421567</v>
      </c>
      <c r="D143" s="3">
        <v>169388</v>
      </c>
      <c r="E143" s="3">
        <v>2370</v>
      </c>
      <c r="F143" s="3">
        <v>3081</v>
      </c>
      <c r="G143" s="3">
        <v>3348</v>
      </c>
      <c r="H143" s="3">
        <v>152818</v>
      </c>
      <c r="I143" s="3">
        <v>252022</v>
      </c>
      <c r="J143" s="3">
        <v>128664</v>
      </c>
      <c r="K143" s="3">
        <v>110346</v>
      </c>
      <c r="L143" s="3">
        <v>39875</v>
      </c>
      <c r="M143" s="3">
        <v>46475</v>
      </c>
      <c r="N143" s="5">
        <f t="shared" si="49"/>
        <v>-90.263120955188356</v>
      </c>
      <c r="O143" s="3">
        <f t="shared" si="50"/>
        <v>1748050</v>
      </c>
      <c r="P143" s="5">
        <f t="shared" si="51"/>
        <v>-76.087812670607136</v>
      </c>
    </row>
    <row r="144" spans="1:16" x14ac:dyDescent="0.3">
      <c r="A144" s="2" t="s">
        <v>7</v>
      </c>
      <c r="B144" s="3">
        <v>413648</v>
      </c>
      <c r="C144" s="3">
        <v>419715</v>
      </c>
      <c r="D144" s="3">
        <v>168196</v>
      </c>
      <c r="E144" s="3">
        <v>2318</v>
      </c>
      <c r="F144" s="3">
        <v>3081</v>
      </c>
      <c r="G144" s="3">
        <v>3348</v>
      </c>
      <c r="H144" s="3">
        <v>151915</v>
      </c>
      <c r="I144" s="3">
        <v>250844</v>
      </c>
      <c r="J144" s="3">
        <v>128093</v>
      </c>
      <c r="K144" s="3">
        <v>110072</v>
      </c>
      <c r="L144" s="3">
        <v>39538</v>
      </c>
      <c r="M144" s="3">
        <v>46061</v>
      </c>
      <c r="N144" s="5">
        <f t="shared" si="49"/>
        <v>-90.245178287415797</v>
      </c>
      <c r="O144" s="3">
        <f t="shared" si="50"/>
        <v>1736829</v>
      </c>
      <c r="P144" s="5">
        <f t="shared" si="51"/>
        <v>-76.084150768129604</v>
      </c>
    </row>
    <row r="145" spans="1:16" x14ac:dyDescent="0.3">
      <c r="A145" s="2" t="s">
        <v>8</v>
      </c>
      <c r="B145" s="3">
        <v>4446</v>
      </c>
      <c r="C145" s="3">
        <v>1852</v>
      </c>
      <c r="D145" s="3">
        <v>1068</v>
      </c>
      <c r="E145" s="3">
        <v>0</v>
      </c>
      <c r="F145" s="3">
        <v>0</v>
      </c>
      <c r="G145" s="3">
        <v>0</v>
      </c>
      <c r="H145" s="3">
        <v>840</v>
      </c>
      <c r="I145" s="3">
        <v>1178</v>
      </c>
      <c r="J145" s="3">
        <v>564</v>
      </c>
      <c r="K145" s="3">
        <v>256</v>
      </c>
      <c r="L145" s="3">
        <v>282</v>
      </c>
      <c r="M145" s="3">
        <v>378</v>
      </c>
      <c r="N145" s="5">
        <f t="shared" si="49"/>
        <v>-92.535545023696685</v>
      </c>
      <c r="O145" s="3">
        <f t="shared" si="50"/>
        <v>10864</v>
      </c>
      <c r="P145" s="5">
        <f t="shared" si="51"/>
        <v>-77.263404629358334</v>
      </c>
    </row>
    <row r="146" spans="1:16" x14ac:dyDescent="0.3">
      <c r="A146" s="2" t="s">
        <v>9</v>
      </c>
      <c r="B146" s="3">
        <v>3404</v>
      </c>
      <c r="C146" s="3">
        <v>3196</v>
      </c>
      <c r="D146" s="3">
        <v>1867</v>
      </c>
      <c r="E146" s="3">
        <v>259</v>
      </c>
      <c r="F146" s="3">
        <v>283</v>
      </c>
      <c r="G146" s="3">
        <v>280</v>
      </c>
      <c r="H146" s="3">
        <v>1577</v>
      </c>
      <c r="I146" s="3">
        <v>2676</v>
      </c>
      <c r="J146" s="3">
        <v>2135</v>
      </c>
      <c r="K146" s="3">
        <v>1622</v>
      </c>
      <c r="L146" s="3">
        <v>916</v>
      </c>
      <c r="M146" s="3">
        <v>767</v>
      </c>
      <c r="N146" s="5">
        <f t="shared" si="49"/>
        <v>-79.314994606256732</v>
      </c>
      <c r="O146" s="3">
        <f t="shared" si="50"/>
        <v>18982</v>
      </c>
      <c r="P146" s="5">
        <f t="shared" si="51"/>
        <v>-63.432864573299938</v>
      </c>
    </row>
    <row r="147" spans="1:16" x14ac:dyDescent="0.3">
      <c r="A147" s="2" t="s">
        <v>10</v>
      </c>
      <c r="B147" s="6">
        <v>1337267</v>
      </c>
      <c r="C147" s="6">
        <v>1396340</v>
      </c>
      <c r="D147" s="6">
        <v>1221243</v>
      </c>
      <c r="E147" s="6">
        <v>1161896</v>
      </c>
      <c r="F147" s="6">
        <v>1396162</v>
      </c>
      <c r="G147" s="6">
        <v>1439836</v>
      </c>
      <c r="H147" s="6">
        <v>1470560</v>
      </c>
      <c r="I147" s="6">
        <v>1198437</v>
      </c>
      <c r="J147" s="6">
        <v>1301913</v>
      </c>
      <c r="K147" s="6">
        <v>1237949</v>
      </c>
      <c r="L147" s="6">
        <v>1326894</v>
      </c>
      <c r="M147" s="6">
        <v>1299056</v>
      </c>
      <c r="N147" s="5">
        <f t="shared" si="49"/>
        <v>-17.340291975354592</v>
      </c>
      <c r="O147" s="6">
        <f t="shared" si="50"/>
        <v>15787553</v>
      </c>
      <c r="P147" s="5">
        <f t="shared" si="51"/>
        <v>-3.8647196792931715</v>
      </c>
    </row>
    <row r="148" spans="1:16" x14ac:dyDescent="0.3">
      <c r="A148" s="32" t="s">
        <v>23</v>
      </c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4"/>
    </row>
    <row r="149" spans="1:16" x14ac:dyDescent="0.3">
      <c r="A149" s="2" t="s">
        <v>6</v>
      </c>
      <c r="B149" s="3">
        <v>22649</v>
      </c>
      <c r="C149" s="3">
        <v>20818</v>
      </c>
      <c r="D149" s="3">
        <v>6420</v>
      </c>
      <c r="E149" s="3">
        <v>0</v>
      </c>
      <c r="F149" s="3">
        <v>0</v>
      </c>
      <c r="G149" s="3">
        <v>621</v>
      </c>
      <c r="H149" s="3">
        <v>5424</v>
      </c>
      <c r="I149" s="3">
        <v>16311</v>
      </c>
      <c r="J149" s="3">
        <v>12367</v>
      </c>
      <c r="K149" s="3">
        <v>5591</v>
      </c>
      <c r="L149" s="3">
        <v>1593</v>
      </c>
      <c r="M149" s="3">
        <f>[2]Dezember!$D$31</f>
        <v>4634</v>
      </c>
      <c r="N149" s="5">
        <f t="shared" si="49"/>
        <v>-81.420151557676107</v>
      </c>
      <c r="O149" s="3">
        <f t="shared" si="50"/>
        <v>96428</v>
      </c>
      <c r="P149" s="5">
        <f t="shared" si="51"/>
        <v>-82.635753837842714</v>
      </c>
    </row>
    <row r="150" spans="1:16" x14ac:dyDescent="0.3">
      <c r="A150" s="2" t="s">
        <v>7</v>
      </c>
      <c r="B150" s="3">
        <v>22649</v>
      </c>
      <c r="C150" s="3">
        <v>20818</v>
      </c>
      <c r="D150" s="3">
        <v>6420</v>
      </c>
      <c r="E150" s="3">
        <v>0</v>
      </c>
      <c r="F150" s="3">
        <v>0</v>
      </c>
      <c r="G150" s="3">
        <v>621</v>
      </c>
      <c r="H150" s="3">
        <v>5424</v>
      </c>
      <c r="I150" s="3">
        <v>16311</v>
      </c>
      <c r="J150" s="3">
        <v>12283</v>
      </c>
      <c r="K150" s="3">
        <v>5591</v>
      </c>
      <c r="L150" s="3">
        <v>1564</v>
      </c>
      <c r="M150" s="3">
        <f>[2]Dezember!$D$31</f>
        <v>4634</v>
      </c>
      <c r="N150" s="5">
        <f t="shared" si="49"/>
        <v>-81.420151557676107</v>
      </c>
      <c r="O150" s="3">
        <f t="shared" si="50"/>
        <v>96315</v>
      </c>
      <c r="P150" s="5">
        <f t="shared" si="51"/>
        <v>-82.648071947941517</v>
      </c>
    </row>
    <row r="151" spans="1:16" x14ac:dyDescent="0.3">
      <c r="A151" s="2" t="s">
        <v>8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5"/>
      <c r="O151" s="3">
        <v>0</v>
      </c>
      <c r="P151" s="5"/>
    </row>
    <row r="152" spans="1:16" x14ac:dyDescent="0.3">
      <c r="A152" s="2" t="s">
        <v>9</v>
      </c>
      <c r="B152" s="3">
        <v>326</v>
      </c>
      <c r="C152" s="3">
        <v>309</v>
      </c>
      <c r="D152" s="3">
        <v>138</v>
      </c>
      <c r="E152" s="3">
        <v>0</v>
      </c>
      <c r="F152" s="3">
        <v>0</v>
      </c>
      <c r="G152" s="3">
        <v>24</v>
      </c>
      <c r="H152" s="3">
        <v>114</v>
      </c>
      <c r="I152" s="3">
        <v>175</v>
      </c>
      <c r="J152" s="3">
        <v>189</v>
      </c>
      <c r="K152" s="3">
        <v>106</v>
      </c>
      <c r="L152" s="3">
        <v>38</v>
      </c>
      <c r="M152" s="3">
        <v>68</v>
      </c>
      <c r="N152" s="5">
        <f t="shared" si="49"/>
        <v>-80.346820809248555</v>
      </c>
      <c r="O152" s="3">
        <f t="shared" si="50"/>
        <v>1487</v>
      </c>
      <c r="P152" s="5">
        <f t="shared" si="51"/>
        <v>-75.331785003317847</v>
      </c>
    </row>
    <row r="153" spans="1:16" x14ac:dyDescent="0.3">
      <c r="A153" s="2" t="s">
        <v>10</v>
      </c>
      <c r="B153" s="6">
        <v>967</v>
      </c>
      <c r="C153" s="6">
        <v>1648</v>
      </c>
      <c r="D153" s="6">
        <v>1343</v>
      </c>
      <c r="E153" s="6">
        <v>0</v>
      </c>
      <c r="F153" s="6">
        <v>0</v>
      </c>
      <c r="G153" s="6">
        <v>4.7E-2</v>
      </c>
      <c r="H153" s="6">
        <v>0</v>
      </c>
      <c r="I153" s="6">
        <v>504</v>
      </c>
      <c r="J153" s="6">
        <v>240</v>
      </c>
      <c r="K153" s="6">
        <v>0</v>
      </c>
      <c r="L153" s="6">
        <v>0</v>
      </c>
      <c r="M153" s="6">
        <v>0</v>
      </c>
      <c r="N153" s="5">
        <v>-99.4</v>
      </c>
      <c r="O153" s="6">
        <f t="shared" si="50"/>
        <v>4702.0470000000005</v>
      </c>
      <c r="P153" s="5">
        <v>-87.6</v>
      </c>
    </row>
    <row r="154" spans="1:16" x14ac:dyDescent="0.3">
      <c r="A154" s="32" t="s">
        <v>11</v>
      </c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4"/>
    </row>
    <row r="155" spans="1:16" x14ac:dyDescent="0.3">
      <c r="A155" s="2" t="s">
        <v>6</v>
      </c>
      <c r="B155" s="3">
        <v>2534418</v>
      </c>
      <c r="C155" s="3">
        <v>2459846</v>
      </c>
      <c r="D155" s="3">
        <v>984262</v>
      </c>
      <c r="E155" s="3">
        <v>15002</v>
      </c>
      <c r="F155" s="3">
        <v>23283</v>
      </c>
      <c r="G155" s="3">
        <v>142093</v>
      </c>
      <c r="H155" s="3">
        <v>734612</v>
      </c>
      <c r="I155" s="3">
        <v>1066049</v>
      </c>
      <c r="J155" s="3">
        <v>703278</v>
      </c>
      <c r="K155" s="3">
        <v>494044</v>
      </c>
      <c r="L155" s="3">
        <v>222583</v>
      </c>
      <c r="M155" s="3">
        <v>277946</v>
      </c>
      <c r="N155" s="5">
        <f t="shared" si="49"/>
        <v>-90.638674232626315</v>
      </c>
      <c r="O155" s="3">
        <f>SUM(O137+O143+O149)</f>
        <v>9657416</v>
      </c>
      <c r="P155" s="5">
        <f t="shared" si="51"/>
        <v>-75.568042574994621</v>
      </c>
    </row>
    <row r="156" spans="1:16" x14ac:dyDescent="0.3">
      <c r="A156" s="2" t="s">
        <v>7</v>
      </c>
      <c r="B156" s="3">
        <v>2099939</v>
      </c>
      <c r="C156" s="3">
        <v>2072360</v>
      </c>
      <c r="D156" s="3">
        <v>831174</v>
      </c>
      <c r="E156" s="3">
        <v>14581</v>
      </c>
      <c r="F156" s="3">
        <f>SUM(F138+F144+F150)</f>
        <v>22612</v>
      </c>
      <c r="G156" s="3">
        <v>124771</v>
      </c>
      <c r="H156" s="3">
        <v>643741</v>
      </c>
      <c r="I156" s="3">
        <v>930524</v>
      </c>
      <c r="J156" s="3">
        <v>593658</v>
      </c>
      <c r="K156" s="3">
        <v>395533</v>
      </c>
      <c r="L156" s="3">
        <v>179772</v>
      </c>
      <c r="M156" s="3">
        <v>223359</v>
      </c>
      <c r="N156" s="5">
        <f t="shared" si="49"/>
        <v>-91.066165309479814</v>
      </c>
      <c r="O156" s="3">
        <f t="shared" ref="O156:O159" si="52">SUM(O138+O144+O150)</f>
        <v>8132024</v>
      </c>
      <c r="P156" s="5">
        <f t="shared" si="51"/>
        <v>-74.694683166979061</v>
      </c>
    </row>
    <row r="157" spans="1:16" x14ac:dyDescent="0.3">
      <c r="A157" s="2" t="s">
        <v>8</v>
      </c>
      <c r="B157" s="3">
        <v>431124</v>
      </c>
      <c r="C157" s="3">
        <v>386466</v>
      </c>
      <c r="D157" s="3">
        <v>151562</v>
      </c>
      <c r="E157" s="3">
        <v>324</v>
      </c>
      <c r="F157" s="3">
        <f>SUM(F139+F145+F151)</f>
        <v>472</v>
      </c>
      <c r="G157" s="3">
        <v>17296</v>
      </c>
      <c r="H157" s="3">
        <v>90252</v>
      </c>
      <c r="I157" s="3">
        <v>134276</v>
      </c>
      <c r="J157" s="3">
        <v>107858</v>
      </c>
      <c r="K157" s="3">
        <v>96444</v>
      </c>
      <c r="L157" s="3">
        <v>40894</v>
      </c>
      <c r="M157" s="3">
        <v>51842</v>
      </c>
      <c r="N157" s="5">
        <f t="shared" si="49"/>
        <v>-88.781313297439539</v>
      </c>
      <c r="O157" s="3">
        <f t="shared" si="52"/>
        <v>1508810</v>
      </c>
      <c r="P157" s="5">
        <f t="shared" si="51"/>
        <v>-79.153304817616117</v>
      </c>
    </row>
    <row r="158" spans="1:16" x14ac:dyDescent="0.3">
      <c r="A158" s="2" t="s">
        <v>9</v>
      </c>
      <c r="B158" s="3">
        <v>23237</v>
      </c>
      <c r="C158" s="3">
        <v>22132</v>
      </c>
      <c r="D158" s="3">
        <v>12484</v>
      </c>
      <c r="E158" s="3">
        <v>1219</v>
      </c>
      <c r="F158" s="3">
        <f>SUM(F140+F146+F152)</f>
        <v>1350</v>
      </c>
      <c r="G158" s="3">
        <v>2757</v>
      </c>
      <c r="H158" s="3">
        <v>9339</v>
      </c>
      <c r="I158" s="3">
        <v>13345</v>
      </c>
      <c r="J158" s="3">
        <v>11659</v>
      </c>
      <c r="K158" s="3">
        <v>8714</v>
      </c>
      <c r="L158" s="3">
        <v>5201</v>
      </c>
      <c r="M158" s="3">
        <v>4912</v>
      </c>
      <c r="N158" s="5">
        <f t="shared" si="49"/>
        <v>-80.12944983818771</v>
      </c>
      <c r="O158" s="3">
        <f t="shared" si="52"/>
        <v>116349</v>
      </c>
      <c r="P158" s="5">
        <f t="shared" si="51"/>
        <v>-64.171645008314343</v>
      </c>
    </row>
    <row r="159" spans="1:16" x14ac:dyDescent="0.3">
      <c r="A159" s="2" t="s">
        <v>10</v>
      </c>
      <c r="B159" s="6">
        <v>21694723.949999999</v>
      </c>
      <c r="C159" s="6">
        <v>22222023</v>
      </c>
      <c r="D159" s="6">
        <v>23366333</v>
      </c>
      <c r="E159" s="6">
        <v>15700527.26</v>
      </c>
      <c r="F159" s="6">
        <f t="shared" ref="F159" si="53">SUM(F141+F147+F153)</f>
        <v>16941162</v>
      </c>
      <c r="G159" s="6">
        <v>15862521.047</v>
      </c>
      <c r="H159" s="6">
        <v>17317070.486000001</v>
      </c>
      <c r="I159" s="6">
        <v>17247797.899999999</v>
      </c>
      <c r="J159" s="6">
        <v>19454670</v>
      </c>
      <c r="K159" s="6">
        <v>20774938</v>
      </c>
      <c r="L159" s="6">
        <v>22131928</v>
      </c>
      <c r="M159" s="6">
        <v>20966565.670000002</v>
      </c>
      <c r="N159" s="5">
        <f t="shared" si="49"/>
        <v>-13.742632298989898</v>
      </c>
      <c r="O159" s="6">
        <f t="shared" si="52"/>
        <v>233680246.26700002</v>
      </c>
      <c r="P159" s="5">
        <f t="shared" si="51"/>
        <v>-22.175659363752366</v>
      </c>
    </row>
    <row r="160" spans="1:16" x14ac:dyDescent="0.3">
      <c r="A160" s="13" t="s">
        <v>25</v>
      </c>
    </row>
    <row r="162" spans="1:16" x14ac:dyDescent="0.3">
      <c r="B162" s="31">
        <v>2019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</row>
    <row r="163" spans="1:16" x14ac:dyDescent="0.3">
      <c r="A163" s="1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 t="s">
        <v>20</v>
      </c>
      <c r="O163" s="22"/>
      <c r="P163" s="22" t="s">
        <v>20</v>
      </c>
    </row>
    <row r="164" spans="1:16" x14ac:dyDescent="0.3">
      <c r="A164" s="1"/>
      <c r="B164" s="23" t="s">
        <v>12</v>
      </c>
      <c r="C164" s="23" t="s">
        <v>13</v>
      </c>
      <c r="D164" s="23" t="s">
        <v>0</v>
      </c>
      <c r="E164" s="23" t="s">
        <v>14</v>
      </c>
      <c r="F164" s="23" t="s">
        <v>1</v>
      </c>
      <c r="G164" s="23" t="s">
        <v>2</v>
      </c>
      <c r="H164" s="23" t="s">
        <v>3</v>
      </c>
      <c r="I164" s="23" t="s">
        <v>15</v>
      </c>
      <c r="J164" s="23" t="s">
        <v>16</v>
      </c>
      <c r="K164" s="23" t="s">
        <v>17</v>
      </c>
      <c r="L164" s="23" t="s">
        <v>18</v>
      </c>
      <c r="M164" s="23" t="s">
        <v>19</v>
      </c>
      <c r="N164" s="23" t="s">
        <v>21</v>
      </c>
      <c r="O164" s="23" t="s">
        <v>4</v>
      </c>
      <c r="P164" s="23" t="s">
        <v>4</v>
      </c>
    </row>
    <row r="165" spans="1:16" x14ac:dyDescent="0.3">
      <c r="A165" s="32" t="s">
        <v>5</v>
      </c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4"/>
    </row>
    <row r="166" spans="1:16" x14ac:dyDescent="0.3">
      <c r="A166" s="2" t="s">
        <v>6</v>
      </c>
      <c r="B166" s="3">
        <v>1830923</v>
      </c>
      <c r="C166" s="3">
        <v>1863688</v>
      </c>
      <c r="D166" s="3">
        <v>2365089</v>
      </c>
      <c r="E166" s="3">
        <v>2744184</v>
      </c>
      <c r="F166" s="3">
        <v>2877161</v>
      </c>
      <c r="G166" s="3">
        <v>2985210</v>
      </c>
      <c r="H166" s="3">
        <v>3161400</v>
      </c>
      <c r="I166" s="3">
        <v>3151020</v>
      </c>
      <c r="J166" s="3">
        <v>2977411</v>
      </c>
      <c r="K166" s="3">
        <v>2848057</v>
      </c>
      <c r="L166" s="3">
        <v>2391208</v>
      </c>
      <c r="M166" s="3">
        <v>2466838</v>
      </c>
      <c r="N166" s="5">
        <f>(M166/M195-1)*100</f>
        <v>11.600874226557867</v>
      </c>
      <c r="O166" s="3">
        <f>SUM(B166:M166)</f>
        <v>31662189</v>
      </c>
      <c r="P166" s="5">
        <f>(O166/O195-1)*100</f>
        <v>17.105622116297738</v>
      </c>
    </row>
    <row r="167" spans="1:16" x14ac:dyDescent="0.3">
      <c r="A167" s="2" t="s">
        <v>7</v>
      </c>
      <c r="B167" s="3">
        <v>1448127</v>
      </c>
      <c r="C167" s="3">
        <v>1506199</v>
      </c>
      <c r="D167" s="3">
        <v>1831123</v>
      </c>
      <c r="E167" s="3">
        <v>2094419</v>
      </c>
      <c r="F167" s="3">
        <v>2218620</v>
      </c>
      <c r="G167" s="3">
        <v>2278897</v>
      </c>
      <c r="H167" s="3">
        <v>2356272</v>
      </c>
      <c r="I167" s="3">
        <v>2365050</v>
      </c>
      <c r="J167" s="3">
        <v>2246090</v>
      </c>
      <c r="K167" s="3">
        <v>2107842</v>
      </c>
      <c r="L167" s="3">
        <v>1862657</v>
      </c>
      <c r="M167" s="3">
        <v>2003019</v>
      </c>
      <c r="N167" s="5">
        <f t="shared" ref="N167:N170" si="54">(M167/M196-1)*100</f>
        <v>10.54310753981833</v>
      </c>
      <c r="O167" s="3">
        <f t="shared" ref="O167:O170" si="55">SUM(B167:M167)</f>
        <v>24318315</v>
      </c>
      <c r="P167" s="5">
        <f t="shared" ref="P167:P169" si="56">(O167/O196-1)*100</f>
        <v>20.010431563627627</v>
      </c>
    </row>
    <row r="168" spans="1:16" x14ac:dyDescent="0.3">
      <c r="A168" s="2" t="s">
        <v>8</v>
      </c>
      <c r="B168" s="3">
        <v>376568</v>
      </c>
      <c r="C168" s="3">
        <v>350308</v>
      </c>
      <c r="D168" s="3">
        <v>512190</v>
      </c>
      <c r="E168" s="3">
        <v>624270</v>
      </c>
      <c r="F168" s="3">
        <v>633302</v>
      </c>
      <c r="G168" s="3">
        <v>690164</v>
      </c>
      <c r="H168" s="3">
        <v>789696</v>
      </c>
      <c r="I168" s="3">
        <v>776420</v>
      </c>
      <c r="J168" s="3">
        <v>723236</v>
      </c>
      <c r="K168" s="3">
        <v>733498</v>
      </c>
      <c r="L168" s="3">
        <v>523172</v>
      </c>
      <c r="M168" s="3">
        <v>457040</v>
      </c>
      <c r="N168" s="5">
        <f t="shared" si="54"/>
        <v>16.425514571020994</v>
      </c>
      <c r="O168" s="3">
        <f t="shared" si="55"/>
        <v>7189864</v>
      </c>
      <c r="P168" s="5">
        <f t="shared" si="56"/>
        <v>7.6439746680041276</v>
      </c>
    </row>
    <row r="169" spans="1:16" x14ac:dyDescent="0.3">
      <c r="A169" s="2" t="s">
        <v>9</v>
      </c>
      <c r="B169" s="3">
        <v>18171</v>
      </c>
      <c r="C169" s="3">
        <v>17263</v>
      </c>
      <c r="D169" s="3">
        <v>20909</v>
      </c>
      <c r="E169" s="3">
        <v>22842</v>
      </c>
      <c r="F169" s="3">
        <v>24377</v>
      </c>
      <c r="G169" s="3">
        <v>24321</v>
      </c>
      <c r="H169" s="3">
        <v>25169</v>
      </c>
      <c r="I169" s="3">
        <v>24696</v>
      </c>
      <c r="J169" s="3">
        <v>24231</v>
      </c>
      <c r="K169" s="3">
        <v>23557</v>
      </c>
      <c r="L169" s="3">
        <v>20600</v>
      </c>
      <c r="M169" s="3">
        <v>20666</v>
      </c>
      <c r="N169" s="5">
        <f t="shared" si="54"/>
        <v>5.0582075135986893</v>
      </c>
      <c r="O169" s="3">
        <f t="shared" si="55"/>
        <v>266802</v>
      </c>
      <c r="P169" s="5">
        <f t="shared" si="56"/>
        <v>10.704386649184251</v>
      </c>
    </row>
    <row r="170" spans="1:16" x14ac:dyDescent="0.3">
      <c r="A170" s="2" t="s">
        <v>10</v>
      </c>
      <c r="B170" s="7">
        <v>21225661.450000003</v>
      </c>
      <c r="C170" s="7">
        <v>20218976.879999999</v>
      </c>
      <c r="D170" s="7">
        <v>25196664.939999998</v>
      </c>
      <c r="E170" s="6">
        <v>23535265.109999999</v>
      </c>
      <c r="F170" s="7">
        <v>23661445.829999998</v>
      </c>
      <c r="G170" s="7">
        <v>22146220.91</v>
      </c>
      <c r="H170" s="7">
        <v>23347736.43</v>
      </c>
      <c r="I170" s="7">
        <v>23575087.920000002</v>
      </c>
      <c r="J170" s="7">
        <v>24913342.609999999</v>
      </c>
      <c r="K170" s="7">
        <v>26646453.59</v>
      </c>
      <c r="L170" s="6">
        <v>26606020.960000001</v>
      </c>
      <c r="M170" s="6">
        <v>22733163.280000001</v>
      </c>
      <c r="N170" s="5">
        <f t="shared" si="54"/>
        <v>-3.1967245127298316</v>
      </c>
      <c r="O170" s="8">
        <f t="shared" si="55"/>
        <v>283806039.91000009</v>
      </c>
      <c r="P170" s="5">
        <v>-3.9</v>
      </c>
    </row>
    <row r="171" spans="1:16" x14ac:dyDescent="0.3">
      <c r="A171" s="32" t="s">
        <v>22</v>
      </c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4"/>
    </row>
    <row r="172" spans="1:16" x14ac:dyDescent="0.3">
      <c r="A172" s="2" t="s">
        <v>6</v>
      </c>
      <c r="B172" s="3">
        <v>365995</v>
      </c>
      <c r="C172" s="3">
        <v>359455</v>
      </c>
      <c r="D172" s="3">
        <v>477533</v>
      </c>
      <c r="E172" s="3">
        <v>653258</v>
      </c>
      <c r="F172" s="3">
        <v>674101</v>
      </c>
      <c r="G172" s="3">
        <v>721565</v>
      </c>
      <c r="H172" s="3">
        <v>798453</v>
      </c>
      <c r="I172" s="3">
        <v>823653</v>
      </c>
      <c r="J172" s="3">
        <v>762361</v>
      </c>
      <c r="K172" s="3">
        <v>703405</v>
      </c>
      <c r="L172" s="3">
        <v>493201</v>
      </c>
      <c r="M172" s="3">
        <v>477309</v>
      </c>
      <c r="N172" s="5">
        <f>(M172/M201-1)*100</f>
        <v>15.175740435984931</v>
      </c>
      <c r="O172" s="3">
        <f t="shared" ref="O172:O176" si="57">SUM(B172:M172)</f>
        <v>7310289</v>
      </c>
      <c r="P172" s="5">
        <f>(O172/O201-1)*100</f>
        <v>7.3751314044861127</v>
      </c>
    </row>
    <row r="173" spans="1:16" x14ac:dyDescent="0.3">
      <c r="A173" s="2" t="s">
        <v>7</v>
      </c>
      <c r="B173" s="3">
        <v>364047</v>
      </c>
      <c r="C173" s="3">
        <v>358353</v>
      </c>
      <c r="D173" s="3">
        <v>475133</v>
      </c>
      <c r="E173" s="3">
        <v>647740</v>
      </c>
      <c r="F173" s="3">
        <v>670735</v>
      </c>
      <c r="G173" s="3">
        <v>717883</v>
      </c>
      <c r="H173" s="3">
        <v>792947</v>
      </c>
      <c r="I173" s="3">
        <v>818121</v>
      </c>
      <c r="J173" s="3">
        <v>758113</v>
      </c>
      <c r="K173" s="3">
        <v>697615</v>
      </c>
      <c r="L173" s="3">
        <v>489377</v>
      </c>
      <c r="M173" s="3">
        <v>472187</v>
      </c>
      <c r="N173" s="5">
        <f t="shared" ref="N173:N176" si="58">(M173/M202-1)*100</f>
        <v>14.89853027058594</v>
      </c>
      <c r="O173" s="3">
        <f t="shared" si="57"/>
        <v>7262251</v>
      </c>
      <c r="P173" s="5">
        <f t="shared" ref="P173:P175" si="59">(O173/O202-1)*100</f>
        <v>7.4268721503166768</v>
      </c>
    </row>
    <row r="174" spans="1:16" x14ac:dyDescent="0.3">
      <c r="A174" s="2" t="s">
        <v>8</v>
      </c>
      <c r="B174" s="3">
        <v>1948</v>
      </c>
      <c r="C174" s="3">
        <v>1052</v>
      </c>
      <c r="D174" s="3">
        <v>2382</v>
      </c>
      <c r="E174" s="3">
        <v>5518</v>
      </c>
      <c r="F174" s="3">
        <v>3364</v>
      </c>
      <c r="G174" s="3">
        <v>3618</v>
      </c>
      <c r="H174" s="3">
        <v>5506</v>
      </c>
      <c r="I174" s="3">
        <v>5532</v>
      </c>
      <c r="J174" s="3">
        <v>4212</v>
      </c>
      <c r="K174" s="3">
        <v>5790</v>
      </c>
      <c r="L174" s="3">
        <v>3796</v>
      </c>
      <c r="M174" s="3">
        <v>5064</v>
      </c>
      <c r="N174" s="5">
        <f t="shared" si="58"/>
        <v>46.443030653556974</v>
      </c>
      <c r="O174" s="3">
        <f t="shared" si="57"/>
        <v>47782</v>
      </c>
      <c r="P174" s="5">
        <f t="shared" si="59"/>
        <v>3.1384907615265023</v>
      </c>
    </row>
    <row r="175" spans="1:16" x14ac:dyDescent="0.3">
      <c r="A175" s="2" t="s">
        <v>9</v>
      </c>
      <c r="B175" s="3">
        <v>3187</v>
      </c>
      <c r="C175" s="3">
        <v>2854</v>
      </c>
      <c r="D175" s="3">
        <v>3499</v>
      </c>
      <c r="E175" s="3">
        <v>4547</v>
      </c>
      <c r="F175" s="3">
        <v>4868</v>
      </c>
      <c r="G175" s="3">
        <v>4951</v>
      </c>
      <c r="H175" s="3">
        <v>5306</v>
      </c>
      <c r="I175" s="3">
        <v>5366</v>
      </c>
      <c r="J175" s="3">
        <v>5076</v>
      </c>
      <c r="K175" s="3">
        <v>4906</v>
      </c>
      <c r="L175" s="3">
        <v>3642</v>
      </c>
      <c r="M175" s="3">
        <v>3708</v>
      </c>
      <c r="N175" s="5">
        <f t="shared" si="58"/>
        <v>13.394495412844032</v>
      </c>
      <c r="O175" s="3">
        <f t="shared" si="57"/>
        <v>51910</v>
      </c>
      <c r="P175" s="5">
        <f t="shared" si="59"/>
        <v>6.5104540698032398</v>
      </c>
    </row>
    <row r="176" spans="1:16" x14ac:dyDescent="0.3">
      <c r="A176" s="2" t="s">
        <v>10</v>
      </c>
      <c r="B176" s="6">
        <v>1334960</v>
      </c>
      <c r="C176" s="6">
        <v>1233616</v>
      </c>
      <c r="D176" s="6">
        <v>1347736</v>
      </c>
      <c r="E176" s="6">
        <v>1333546</v>
      </c>
      <c r="F176" s="6">
        <v>1417094</v>
      </c>
      <c r="G176" s="7">
        <v>1205271</v>
      </c>
      <c r="H176" s="7">
        <v>1246516</v>
      </c>
      <c r="I176" s="7">
        <v>1310485</v>
      </c>
      <c r="J176" s="7">
        <v>1248688</v>
      </c>
      <c r="K176" s="7">
        <v>1610097</v>
      </c>
      <c r="L176" s="6">
        <v>1562646</v>
      </c>
      <c r="M176" s="6">
        <v>1571571</v>
      </c>
      <c r="N176" s="5">
        <f t="shared" si="58"/>
        <v>34.212872580818711</v>
      </c>
      <c r="O176" s="7">
        <f t="shared" si="57"/>
        <v>16422226</v>
      </c>
      <c r="P176" s="5">
        <v>3.7</v>
      </c>
    </row>
    <row r="177" spans="1:16" x14ac:dyDescent="0.3">
      <c r="A177" s="32" t="s">
        <v>23</v>
      </c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4"/>
    </row>
    <row r="178" spans="1:16" x14ac:dyDescent="0.3">
      <c r="A178" s="2" t="s">
        <v>6</v>
      </c>
      <c r="B178" s="3">
        <v>26163</v>
      </c>
      <c r="C178" s="3">
        <v>27987</v>
      </c>
      <c r="D178" s="3">
        <v>29792</v>
      </c>
      <c r="E178" s="3">
        <v>32974</v>
      </c>
      <c r="F178" s="3">
        <v>39205</v>
      </c>
      <c r="G178" s="3">
        <v>61928</v>
      </c>
      <c r="H178" s="3">
        <v>96156</v>
      </c>
      <c r="I178" s="3">
        <v>93543</v>
      </c>
      <c r="J178" s="3">
        <v>63392</v>
      </c>
      <c r="K178" s="3">
        <v>35783</v>
      </c>
      <c r="L178" s="3">
        <v>23461</v>
      </c>
      <c r="M178" s="3">
        <v>24941</v>
      </c>
      <c r="N178" s="5">
        <f>(M178/M207-1)*100</f>
        <v>-14.064707301106017</v>
      </c>
      <c r="O178" s="3">
        <f t="shared" ref="O178:O182" si="60">SUM(B178:M178)</f>
        <v>555325</v>
      </c>
      <c r="P178" s="5">
        <f>(O178/O207-1)*100</f>
        <v>2.9233512247197613</v>
      </c>
    </row>
    <row r="179" spans="1:16" x14ac:dyDescent="0.3">
      <c r="A179" s="2" t="s">
        <v>7</v>
      </c>
      <c r="B179" s="3">
        <v>25906</v>
      </c>
      <c r="C179" s="3">
        <v>27987</v>
      </c>
      <c r="D179" s="3">
        <v>29792</v>
      </c>
      <c r="E179" s="3">
        <v>32974</v>
      </c>
      <c r="F179" s="3">
        <v>39205</v>
      </c>
      <c r="G179" s="3">
        <v>61928</v>
      </c>
      <c r="H179" s="3">
        <v>96156</v>
      </c>
      <c r="I179" s="3">
        <v>93543</v>
      </c>
      <c r="J179" s="3">
        <v>63392</v>
      </c>
      <c r="K179" s="3">
        <v>35783</v>
      </c>
      <c r="L179" s="3">
        <v>23461</v>
      </c>
      <c r="M179" s="3">
        <v>24941</v>
      </c>
      <c r="N179" s="5">
        <f t="shared" ref="N179:N182" si="61">(M179/M208-1)*100</f>
        <v>-10.848584501000857</v>
      </c>
      <c r="O179" s="3">
        <f t="shared" si="60"/>
        <v>555068</v>
      </c>
      <c r="P179" s="5">
        <f t="shared" ref="P179:P181" si="62">(O179/O208-1)*100</f>
        <v>5.4648816467986361</v>
      </c>
    </row>
    <row r="180" spans="1:16" x14ac:dyDescent="0.3">
      <c r="A180" s="2" t="s">
        <v>8</v>
      </c>
      <c r="B180" s="2">
        <v>0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5"/>
      <c r="O180" s="3">
        <v>0</v>
      </c>
      <c r="P180" s="5"/>
    </row>
    <row r="181" spans="1:16" x14ac:dyDescent="0.3">
      <c r="A181" s="2" t="s">
        <v>9</v>
      </c>
      <c r="B181" s="2">
        <v>381</v>
      </c>
      <c r="C181" s="2">
        <v>350</v>
      </c>
      <c r="D181" s="2">
        <v>381</v>
      </c>
      <c r="E181" s="2">
        <v>408</v>
      </c>
      <c r="F181" s="2">
        <v>483</v>
      </c>
      <c r="G181" s="2">
        <v>646</v>
      </c>
      <c r="H181" s="2">
        <v>807</v>
      </c>
      <c r="I181" s="2">
        <v>809</v>
      </c>
      <c r="J181" s="2">
        <v>652</v>
      </c>
      <c r="K181" s="2">
        <v>425</v>
      </c>
      <c r="L181" s="2">
        <v>340</v>
      </c>
      <c r="M181" s="2">
        <v>346</v>
      </c>
      <c r="N181" s="5">
        <f t="shared" si="61"/>
        <v>-15.609756097560979</v>
      </c>
      <c r="O181" s="3">
        <f t="shared" si="60"/>
        <v>6028</v>
      </c>
      <c r="P181" s="5">
        <f t="shared" si="62"/>
        <v>-5.0110305704380682</v>
      </c>
    </row>
    <row r="182" spans="1:16" x14ac:dyDescent="0.3">
      <c r="A182" s="2" t="s">
        <v>10</v>
      </c>
      <c r="B182" s="7">
        <v>3592</v>
      </c>
      <c r="C182" s="7">
        <v>4724</v>
      </c>
      <c r="D182" s="7">
        <v>4668</v>
      </c>
      <c r="E182" s="7">
        <v>1463</v>
      </c>
      <c r="F182" s="7">
        <v>6059</v>
      </c>
      <c r="G182" s="7">
        <v>6191</v>
      </c>
      <c r="H182" s="7">
        <v>2298</v>
      </c>
      <c r="I182" s="7">
        <v>2075</v>
      </c>
      <c r="J182" s="7">
        <v>1176</v>
      </c>
      <c r="K182" s="7">
        <v>1972</v>
      </c>
      <c r="L182" s="6">
        <v>1537</v>
      </c>
      <c r="M182" s="6">
        <v>2251</v>
      </c>
      <c r="N182" s="5">
        <f t="shared" si="61"/>
        <v>-57.727699530516432</v>
      </c>
      <c r="O182" s="7">
        <f t="shared" si="60"/>
        <v>38006</v>
      </c>
      <c r="P182" s="5">
        <v>-40.9</v>
      </c>
    </row>
    <row r="183" spans="1:16" x14ac:dyDescent="0.3">
      <c r="A183" s="32" t="s">
        <v>11</v>
      </c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4"/>
    </row>
    <row r="184" spans="1:16" x14ac:dyDescent="0.3">
      <c r="A184" s="2" t="s">
        <v>6</v>
      </c>
      <c r="B184" s="3">
        <v>2223081</v>
      </c>
      <c r="C184" s="3">
        <v>2251130</v>
      </c>
      <c r="D184" s="3">
        <v>2872414</v>
      </c>
      <c r="E184" s="3">
        <v>3430416</v>
      </c>
      <c r="F184" s="3">
        <v>3590467</v>
      </c>
      <c r="G184" s="3">
        <v>3768703</v>
      </c>
      <c r="H184" s="3">
        <v>4056009</v>
      </c>
      <c r="I184" s="3">
        <v>4068216</v>
      </c>
      <c r="J184" s="3">
        <v>3803164</v>
      </c>
      <c r="K184" s="3">
        <v>3587245</v>
      </c>
      <c r="L184" s="3">
        <v>2907870</v>
      </c>
      <c r="M184" s="3">
        <v>2969088</v>
      </c>
      <c r="N184" s="5">
        <f>(M184/M213-1)*100</f>
        <v>11.878431804034296</v>
      </c>
      <c r="O184" s="3">
        <f t="shared" ref="O184:O188" si="63">SUM(B184:M184)</f>
        <v>39527803</v>
      </c>
      <c r="P184" s="5">
        <f>(O184/O213-1)*100</f>
        <v>14.95646025634243</v>
      </c>
    </row>
    <row r="185" spans="1:16" x14ac:dyDescent="0.3">
      <c r="A185" s="2" t="s">
        <v>7</v>
      </c>
      <c r="B185" s="3">
        <v>1838080</v>
      </c>
      <c r="C185" s="3">
        <v>1892539</v>
      </c>
      <c r="D185" s="3">
        <v>2336048</v>
      </c>
      <c r="E185" s="3">
        <v>2775133</v>
      </c>
      <c r="F185" s="3">
        <v>2928560</v>
      </c>
      <c r="G185" s="3">
        <v>3058708</v>
      </c>
      <c r="H185" s="3">
        <v>3245375</v>
      </c>
      <c r="I185" s="3">
        <v>3276714</v>
      </c>
      <c r="J185" s="3">
        <v>3067595</v>
      </c>
      <c r="K185" s="3">
        <v>2841240</v>
      </c>
      <c r="L185" s="3">
        <v>2375495</v>
      </c>
      <c r="M185" s="3">
        <v>2500147</v>
      </c>
      <c r="N185" s="5">
        <f t="shared" ref="N185:N188" si="64">(M185/M214-1)*100</f>
        <v>11.072425625834104</v>
      </c>
      <c r="O185" s="3">
        <f t="shared" si="63"/>
        <v>32135634</v>
      </c>
      <c r="P185" s="5">
        <f t="shared" ref="P185:P188" si="65">(O185/O214-1)*100</f>
        <v>16.644820317163123</v>
      </c>
    </row>
    <row r="186" spans="1:16" x14ac:dyDescent="0.3">
      <c r="A186" s="2" t="s">
        <v>8</v>
      </c>
      <c r="B186" s="3">
        <v>378516</v>
      </c>
      <c r="C186" s="3">
        <v>351360</v>
      </c>
      <c r="D186" s="3">
        <v>514572</v>
      </c>
      <c r="E186" s="3">
        <v>629788</v>
      </c>
      <c r="F186" s="3">
        <v>636666</v>
      </c>
      <c r="G186" s="3">
        <v>693782</v>
      </c>
      <c r="H186" s="3">
        <v>795202</v>
      </c>
      <c r="I186" s="3">
        <v>781952</v>
      </c>
      <c r="J186" s="3">
        <v>727448</v>
      </c>
      <c r="K186" s="3">
        <v>739288</v>
      </c>
      <c r="L186" s="3">
        <v>526968</v>
      </c>
      <c r="M186" s="3">
        <v>462104</v>
      </c>
      <c r="N186" s="5">
        <f t="shared" si="64"/>
        <v>16.687625309960662</v>
      </c>
      <c r="O186" s="3">
        <f t="shared" si="63"/>
        <v>7237646</v>
      </c>
      <c r="P186" s="5">
        <f t="shared" si="65"/>
        <v>7.6129396392426107</v>
      </c>
    </row>
    <row r="187" spans="1:16" x14ac:dyDescent="0.3">
      <c r="A187" s="2" t="s">
        <v>9</v>
      </c>
      <c r="B187" s="3">
        <v>21739</v>
      </c>
      <c r="C187" s="3">
        <v>20467</v>
      </c>
      <c r="D187" s="3">
        <v>24789</v>
      </c>
      <c r="E187" s="3">
        <v>27797</v>
      </c>
      <c r="F187" s="3">
        <v>29728</v>
      </c>
      <c r="G187" s="3">
        <v>29918</v>
      </c>
      <c r="H187" s="3">
        <v>31282</v>
      </c>
      <c r="I187" s="3">
        <v>30871</v>
      </c>
      <c r="J187" s="3">
        <v>29959</v>
      </c>
      <c r="K187" s="3">
        <v>28888</v>
      </c>
      <c r="L187" s="3">
        <v>24582</v>
      </c>
      <c r="M187" s="3">
        <v>24720</v>
      </c>
      <c r="N187" s="5">
        <f t="shared" si="64"/>
        <v>5.8627039527215041</v>
      </c>
      <c r="O187" s="3">
        <f t="shared" si="63"/>
        <v>324740</v>
      </c>
      <c r="P187" s="5">
        <f t="shared" si="65"/>
        <v>9.6772232485722078</v>
      </c>
    </row>
    <row r="188" spans="1:16" x14ac:dyDescent="0.3">
      <c r="A188" s="2" t="s">
        <v>10</v>
      </c>
      <c r="B188" s="7">
        <v>22564213.450000003</v>
      </c>
      <c r="C188" s="7">
        <v>21457316.879999999</v>
      </c>
      <c r="D188" s="7">
        <v>26549068.939999998</v>
      </c>
      <c r="E188" s="7">
        <v>24870274.109999999</v>
      </c>
      <c r="F188" s="7">
        <v>25084598.829999998</v>
      </c>
      <c r="G188" s="7">
        <v>23357682.91</v>
      </c>
      <c r="H188" s="7">
        <v>24596550.43</v>
      </c>
      <c r="I188" s="7">
        <v>24887647.920000002</v>
      </c>
      <c r="J188" s="7">
        <v>26163206.609999999</v>
      </c>
      <c r="K188" s="7">
        <v>28258522.59</v>
      </c>
      <c r="L188" s="7">
        <v>28170203.960000001</v>
      </c>
      <c r="M188" s="7">
        <v>24306985.280000001</v>
      </c>
      <c r="N188" s="5">
        <f t="shared" si="64"/>
        <v>-1.4321558762392939</v>
      </c>
      <c r="O188" s="7">
        <f t="shared" si="63"/>
        <v>300266271.91000009</v>
      </c>
      <c r="P188" s="5">
        <f t="shared" si="65"/>
        <v>-3.5859793114276006</v>
      </c>
    </row>
    <row r="191" spans="1:16" x14ac:dyDescent="0.3">
      <c r="B191" s="31">
        <v>2018</v>
      </c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</row>
    <row r="192" spans="1:16" x14ac:dyDescent="0.3">
      <c r="A192" s="1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 t="s">
        <v>20</v>
      </c>
      <c r="O192" s="22"/>
      <c r="P192" s="22" t="s">
        <v>20</v>
      </c>
    </row>
    <row r="193" spans="1:16" x14ac:dyDescent="0.3">
      <c r="A193" s="1"/>
      <c r="B193" s="23" t="s">
        <v>12</v>
      </c>
      <c r="C193" s="23" t="s">
        <v>13</v>
      </c>
      <c r="D193" s="23" t="s">
        <v>0</v>
      </c>
      <c r="E193" s="23" t="s">
        <v>14</v>
      </c>
      <c r="F193" s="23" t="s">
        <v>1</v>
      </c>
      <c r="G193" s="23" t="s">
        <v>2</v>
      </c>
      <c r="H193" s="23" t="s">
        <v>3</v>
      </c>
      <c r="I193" s="23" t="s">
        <v>15</v>
      </c>
      <c r="J193" s="23" t="s">
        <v>16</v>
      </c>
      <c r="K193" s="23" t="s">
        <v>17</v>
      </c>
      <c r="L193" s="23" t="s">
        <v>18</v>
      </c>
      <c r="M193" s="23" t="s">
        <v>19</v>
      </c>
      <c r="N193" s="23" t="s">
        <v>21</v>
      </c>
      <c r="O193" s="23" t="s">
        <v>4</v>
      </c>
      <c r="P193" s="23" t="s">
        <v>4</v>
      </c>
    </row>
    <row r="194" spans="1:16" x14ac:dyDescent="0.3">
      <c r="A194" s="32" t="s">
        <v>5</v>
      </c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4"/>
    </row>
    <row r="195" spans="1:16" x14ac:dyDescent="0.3">
      <c r="A195" s="2" t="s">
        <v>6</v>
      </c>
      <c r="B195" s="3">
        <v>1472161</v>
      </c>
      <c r="C195" s="3">
        <v>1483432</v>
      </c>
      <c r="D195" s="3">
        <v>1908514</v>
      </c>
      <c r="E195" s="3">
        <v>2167764</v>
      </c>
      <c r="F195" s="3">
        <v>2313306</v>
      </c>
      <c r="G195" s="3">
        <v>2494749</v>
      </c>
      <c r="H195" s="3">
        <v>2730440</v>
      </c>
      <c r="I195" s="3">
        <v>2783173</v>
      </c>
      <c r="J195" s="3">
        <v>2696340</v>
      </c>
      <c r="K195" s="3">
        <v>2583961</v>
      </c>
      <c r="L195" s="3">
        <v>2192658</v>
      </c>
      <c r="M195" s="3">
        <v>2210411</v>
      </c>
      <c r="N195" s="2">
        <v>25.8</v>
      </c>
      <c r="O195" s="3">
        <v>27037292</v>
      </c>
      <c r="P195" s="2">
        <v>10.8</v>
      </c>
    </row>
    <row r="196" spans="1:16" x14ac:dyDescent="0.3">
      <c r="A196" s="2" t="s">
        <v>7</v>
      </c>
      <c r="B196" s="3">
        <v>1108970</v>
      </c>
      <c r="C196" s="3">
        <v>1153295</v>
      </c>
      <c r="D196" s="3">
        <v>1435673</v>
      </c>
      <c r="E196" s="3">
        <v>1583842</v>
      </c>
      <c r="F196" s="3">
        <v>1713278</v>
      </c>
      <c r="G196" s="3">
        <v>1817229</v>
      </c>
      <c r="H196" s="3">
        <v>1979545</v>
      </c>
      <c r="I196" s="3">
        <v>2007564</v>
      </c>
      <c r="J196" s="3">
        <v>2005766</v>
      </c>
      <c r="K196" s="3">
        <v>1918296</v>
      </c>
      <c r="L196" s="3">
        <v>1728145</v>
      </c>
      <c r="M196" s="3">
        <v>1811980</v>
      </c>
      <c r="N196" s="2">
        <v>32.700000000000003</v>
      </c>
      <c r="O196" s="3">
        <v>20263501</v>
      </c>
      <c r="P196" s="2">
        <v>13.6</v>
      </c>
    </row>
    <row r="197" spans="1:16" x14ac:dyDescent="0.3">
      <c r="A197" s="2" t="s">
        <v>8</v>
      </c>
      <c r="B197" s="3">
        <v>354730</v>
      </c>
      <c r="C197" s="3">
        <v>322444</v>
      </c>
      <c r="D197" s="3">
        <v>463872</v>
      </c>
      <c r="E197" s="3">
        <v>576774</v>
      </c>
      <c r="F197" s="3">
        <v>594174</v>
      </c>
      <c r="G197" s="3">
        <v>669664</v>
      </c>
      <c r="H197" s="3">
        <v>740380</v>
      </c>
      <c r="I197" s="3">
        <v>766048</v>
      </c>
      <c r="J197" s="3">
        <v>682240</v>
      </c>
      <c r="K197" s="3">
        <v>658624</v>
      </c>
      <c r="L197" s="3">
        <v>457644</v>
      </c>
      <c r="M197" s="3">
        <v>392560</v>
      </c>
      <c r="N197" s="2">
        <v>2.4</v>
      </c>
      <c r="O197" s="3">
        <v>6679300</v>
      </c>
      <c r="P197" s="2">
        <v>3.7</v>
      </c>
    </row>
    <row r="198" spans="1:16" x14ac:dyDescent="0.3">
      <c r="A198" s="2" t="s">
        <v>9</v>
      </c>
      <c r="B198" s="3">
        <v>15758</v>
      </c>
      <c r="C198" s="3">
        <v>14882</v>
      </c>
      <c r="D198" s="3">
        <v>18032</v>
      </c>
      <c r="E198" s="3">
        <v>19565</v>
      </c>
      <c r="F198" s="3">
        <v>21050</v>
      </c>
      <c r="G198" s="3">
        <v>21548</v>
      </c>
      <c r="H198" s="3">
        <v>22404</v>
      </c>
      <c r="I198" s="3">
        <v>22725</v>
      </c>
      <c r="J198" s="3">
        <v>22428</v>
      </c>
      <c r="K198" s="3">
        <v>22684</v>
      </c>
      <c r="L198" s="3">
        <v>20256</v>
      </c>
      <c r="M198" s="3">
        <v>19671</v>
      </c>
      <c r="N198" s="2">
        <v>19.3</v>
      </c>
      <c r="O198" s="3">
        <v>241004</v>
      </c>
      <c r="P198" s="2">
        <v>7.3</v>
      </c>
    </row>
    <row r="199" spans="1:16" x14ac:dyDescent="0.3">
      <c r="A199" s="2" t="s">
        <v>10</v>
      </c>
      <c r="B199" s="7">
        <v>21846837.609999999</v>
      </c>
      <c r="C199" s="7">
        <v>20567238</v>
      </c>
      <c r="D199" s="7">
        <v>25691357.369999997</v>
      </c>
      <c r="E199" s="7">
        <v>25230134.66</v>
      </c>
      <c r="F199" s="7">
        <v>24019335.259999998</v>
      </c>
      <c r="G199" s="7">
        <v>25380901.990000002</v>
      </c>
      <c r="H199" s="7">
        <v>25493193.629999999</v>
      </c>
      <c r="I199" s="7">
        <v>24470793</v>
      </c>
      <c r="J199" s="7">
        <v>25675506.93</v>
      </c>
      <c r="K199" s="7">
        <v>27410802.100000001</v>
      </c>
      <c r="L199" s="7">
        <v>26288396.579999998</v>
      </c>
      <c r="M199" s="7">
        <v>23483878.170000002</v>
      </c>
      <c r="N199" s="2">
        <v>-4.0999999999999996</v>
      </c>
      <c r="O199" s="9">
        <f>SUM(B199:M199)</f>
        <v>295558375.30000001</v>
      </c>
      <c r="P199" s="2">
        <v>2.6</v>
      </c>
    </row>
    <row r="200" spans="1:16" x14ac:dyDescent="0.3">
      <c r="A200" s="32" t="s">
        <v>22</v>
      </c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4"/>
    </row>
    <row r="201" spans="1:16" x14ac:dyDescent="0.3">
      <c r="A201" s="2" t="s">
        <v>6</v>
      </c>
      <c r="B201" s="3">
        <v>351550</v>
      </c>
      <c r="C201" s="3">
        <v>349430</v>
      </c>
      <c r="D201" s="3">
        <v>471070</v>
      </c>
      <c r="E201" s="3">
        <v>591283</v>
      </c>
      <c r="F201" s="3">
        <v>643089</v>
      </c>
      <c r="G201" s="3">
        <v>663088</v>
      </c>
      <c r="H201" s="3">
        <v>756356</v>
      </c>
      <c r="I201" s="3">
        <v>759547</v>
      </c>
      <c r="J201" s="3">
        <v>706814</v>
      </c>
      <c r="K201" s="3">
        <v>646559</v>
      </c>
      <c r="L201" s="3">
        <v>453563</v>
      </c>
      <c r="M201" s="3">
        <v>414418</v>
      </c>
      <c r="N201" s="2">
        <v>9.8000000000000007</v>
      </c>
      <c r="O201" s="3">
        <v>6808177</v>
      </c>
      <c r="P201" s="2">
        <v>13.2</v>
      </c>
    </row>
    <row r="202" spans="1:16" x14ac:dyDescent="0.3">
      <c r="A202" s="2" t="s">
        <v>7</v>
      </c>
      <c r="B202" s="3">
        <v>349478</v>
      </c>
      <c r="C202" s="3">
        <v>348561</v>
      </c>
      <c r="D202" s="3">
        <v>469094</v>
      </c>
      <c r="E202" s="3">
        <v>587009</v>
      </c>
      <c r="F202" s="3">
        <v>639491</v>
      </c>
      <c r="G202" s="3">
        <v>659223</v>
      </c>
      <c r="H202" s="3">
        <v>750295</v>
      </c>
      <c r="I202" s="3">
        <v>752537</v>
      </c>
      <c r="J202" s="3">
        <v>701405</v>
      </c>
      <c r="K202" s="3">
        <v>639915</v>
      </c>
      <c r="L202" s="3">
        <v>450656</v>
      </c>
      <c r="M202" s="3">
        <v>410960</v>
      </c>
      <c r="N202" s="2">
        <v>9.6</v>
      </c>
      <c r="O202" s="3">
        <v>6760181</v>
      </c>
      <c r="P202" s="2">
        <v>13.1</v>
      </c>
    </row>
    <row r="203" spans="1:16" x14ac:dyDescent="0.3">
      <c r="A203" s="2" t="s">
        <v>8</v>
      </c>
      <c r="B203" s="3">
        <v>2072</v>
      </c>
      <c r="C203" s="3">
        <v>806</v>
      </c>
      <c r="D203" s="3">
        <v>1976</v>
      </c>
      <c r="E203" s="3">
        <v>4274</v>
      </c>
      <c r="F203" s="3">
        <v>3474</v>
      </c>
      <c r="G203" s="3">
        <v>3678</v>
      </c>
      <c r="H203" s="3">
        <v>5720</v>
      </c>
      <c r="I203" s="3">
        <v>6696</v>
      </c>
      <c r="J203" s="3">
        <v>4914</v>
      </c>
      <c r="K203" s="3">
        <v>6554</v>
      </c>
      <c r="L203" s="3">
        <v>2712</v>
      </c>
      <c r="M203" s="3">
        <v>3458</v>
      </c>
      <c r="N203" s="2">
        <v>38.299999999999997</v>
      </c>
      <c r="O203" s="3">
        <v>46328</v>
      </c>
      <c r="P203" s="2">
        <v>59.2</v>
      </c>
    </row>
    <row r="204" spans="1:16" x14ac:dyDescent="0.3">
      <c r="A204" s="2" t="s">
        <v>9</v>
      </c>
      <c r="B204" s="3">
        <v>2909</v>
      </c>
      <c r="C204" s="3">
        <v>2622</v>
      </c>
      <c r="D204" s="3">
        <v>3400</v>
      </c>
      <c r="E204" s="3">
        <v>4319</v>
      </c>
      <c r="F204" s="3">
        <v>4674</v>
      </c>
      <c r="G204" s="3">
        <v>4685</v>
      </c>
      <c r="H204" s="3">
        <v>5076</v>
      </c>
      <c r="I204" s="3">
        <v>5072</v>
      </c>
      <c r="J204" s="3">
        <v>4766</v>
      </c>
      <c r="K204" s="3">
        <v>4580</v>
      </c>
      <c r="L204" s="3">
        <v>3357</v>
      </c>
      <c r="M204" s="3">
        <v>3270</v>
      </c>
      <c r="N204" s="2">
        <v>8.6</v>
      </c>
      <c r="O204" s="3">
        <v>48737</v>
      </c>
      <c r="P204" s="2">
        <v>13.4</v>
      </c>
    </row>
    <row r="205" spans="1:16" x14ac:dyDescent="0.3">
      <c r="A205" s="2" t="s">
        <v>10</v>
      </c>
      <c r="B205" s="7">
        <v>1185572</v>
      </c>
      <c r="C205" s="7">
        <v>1242394</v>
      </c>
      <c r="D205" s="7">
        <v>1478166</v>
      </c>
      <c r="E205" s="7">
        <v>1271843</v>
      </c>
      <c r="F205" s="7">
        <v>1434957</v>
      </c>
      <c r="G205" s="7">
        <v>1285663</v>
      </c>
      <c r="H205" s="7">
        <v>1359777</v>
      </c>
      <c r="I205" s="7">
        <v>1399231</v>
      </c>
      <c r="J205" s="7">
        <v>1174278</v>
      </c>
      <c r="K205" s="7">
        <v>1421030</v>
      </c>
      <c r="L205" s="7">
        <v>1392150</v>
      </c>
      <c r="M205" s="7">
        <v>1170954</v>
      </c>
      <c r="N205" s="2">
        <v>1.4</v>
      </c>
      <c r="O205" s="9">
        <f>SUM(B205:M205)</f>
        <v>15816015</v>
      </c>
      <c r="P205" s="2">
        <v>8.1999999999999993</v>
      </c>
    </row>
    <row r="206" spans="1:16" x14ac:dyDescent="0.3">
      <c r="A206" s="32" t="s">
        <v>23</v>
      </c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4"/>
    </row>
    <row r="207" spans="1:16" x14ac:dyDescent="0.3">
      <c r="A207" s="2" t="s">
        <v>6</v>
      </c>
      <c r="B207" s="3">
        <v>29477</v>
      </c>
      <c r="C207" s="3">
        <v>29240</v>
      </c>
      <c r="D207" s="3">
        <v>32915</v>
      </c>
      <c r="E207" s="3">
        <v>35181</v>
      </c>
      <c r="F207" s="3">
        <v>33344</v>
      </c>
      <c r="G207" s="3">
        <v>52528</v>
      </c>
      <c r="H207" s="3">
        <v>89666</v>
      </c>
      <c r="I207" s="3">
        <v>88857</v>
      </c>
      <c r="J207" s="3">
        <v>54244</v>
      </c>
      <c r="K207" s="3">
        <v>33790</v>
      </c>
      <c r="L207" s="3">
        <v>30236</v>
      </c>
      <c r="M207" s="3">
        <v>29023</v>
      </c>
      <c r="N207" s="2">
        <v>-5.4</v>
      </c>
      <c r="O207" s="3">
        <v>539552</v>
      </c>
      <c r="P207" s="2">
        <v>9.1</v>
      </c>
    </row>
    <row r="208" spans="1:16" x14ac:dyDescent="0.3">
      <c r="A208" s="2" t="s">
        <v>7</v>
      </c>
      <c r="B208" s="3">
        <v>27900</v>
      </c>
      <c r="C208" s="3">
        <v>27805</v>
      </c>
      <c r="D208" s="3">
        <v>31508</v>
      </c>
      <c r="E208" s="3">
        <v>34226</v>
      </c>
      <c r="F208" s="3">
        <v>32477</v>
      </c>
      <c r="G208" s="3">
        <v>51418</v>
      </c>
      <c r="H208" s="3">
        <v>88955</v>
      </c>
      <c r="I208" s="3">
        <v>88234</v>
      </c>
      <c r="J208" s="3">
        <v>53430</v>
      </c>
      <c r="K208" s="3">
        <v>32630</v>
      </c>
      <c r="L208" s="3">
        <v>28757</v>
      </c>
      <c r="M208" s="3">
        <v>27976</v>
      </c>
      <c r="N208" s="2">
        <v>-4.5999999999999996</v>
      </c>
      <c r="O208" s="3">
        <v>526306</v>
      </c>
      <c r="P208" s="2">
        <v>9.3000000000000007</v>
      </c>
    </row>
    <row r="209" spans="1:16" x14ac:dyDescent="0.3">
      <c r="A209" s="2" t="s">
        <v>8</v>
      </c>
      <c r="B209" s="2">
        <v>0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/>
      <c r="O209" s="3">
        <v>0</v>
      </c>
      <c r="P209" s="2"/>
    </row>
    <row r="210" spans="1:16" x14ac:dyDescent="0.3">
      <c r="A210" s="2" t="s">
        <v>9</v>
      </c>
      <c r="B210" s="2">
        <v>423</v>
      </c>
      <c r="C210" s="2">
        <v>404</v>
      </c>
      <c r="D210" s="2">
        <v>455</v>
      </c>
      <c r="E210" s="2">
        <v>475</v>
      </c>
      <c r="F210" s="2">
        <v>475</v>
      </c>
      <c r="G210" s="2">
        <v>599</v>
      </c>
      <c r="H210" s="2">
        <v>776</v>
      </c>
      <c r="I210" s="2">
        <v>796</v>
      </c>
      <c r="J210" s="2">
        <v>621</v>
      </c>
      <c r="K210" s="2">
        <v>475</v>
      </c>
      <c r="L210" s="2">
        <v>426</v>
      </c>
      <c r="M210" s="2">
        <v>410</v>
      </c>
      <c r="N210" s="2">
        <v>-2.6</v>
      </c>
      <c r="O210" s="3">
        <v>6346</v>
      </c>
      <c r="P210" s="2">
        <v>0.7</v>
      </c>
    </row>
    <row r="211" spans="1:16" x14ac:dyDescent="0.3">
      <c r="A211" s="2" t="s">
        <v>10</v>
      </c>
      <c r="B211" s="7">
        <v>3984</v>
      </c>
      <c r="C211" s="7">
        <v>3884</v>
      </c>
      <c r="D211" s="7">
        <v>5278</v>
      </c>
      <c r="E211" s="7">
        <v>7948</v>
      </c>
      <c r="F211" s="7">
        <v>4667</v>
      </c>
      <c r="G211" s="7">
        <v>5182</v>
      </c>
      <c r="H211" s="7">
        <v>6834</v>
      </c>
      <c r="I211" s="7">
        <v>3041</v>
      </c>
      <c r="J211" s="7">
        <v>3635</v>
      </c>
      <c r="K211" s="7">
        <v>5990</v>
      </c>
      <c r="L211" s="7">
        <v>4081</v>
      </c>
      <c r="M211" s="7">
        <v>5325</v>
      </c>
      <c r="N211" s="2">
        <v>74.5</v>
      </c>
      <c r="O211" s="9">
        <f>SUM(B211:M211)</f>
        <v>59849</v>
      </c>
      <c r="P211" s="2">
        <v>45.1</v>
      </c>
    </row>
    <row r="212" spans="1:16" x14ac:dyDescent="0.3">
      <c r="A212" s="32" t="s">
        <v>11</v>
      </c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4"/>
    </row>
    <row r="213" spans="1:16" x14ac:dyDescent="0.3">
      <c r="A213" s="2" t="s">
        <v>6</v>
      </c>
      <c r="B213" s="3">
        <v>1853188</v>
      </c>
      <c r="C213" s="3">
        <v>1862102</v>
      </c>
      <c r="D213" s="3">
        <v>2412499</v>
      </c>
      <c r="E213" s="3">
        <v>2794228</v>
      </c>
      <c r="F213" s="3">
        <v>2989739</v>
      </c>
      <c r="G213" s="3">
        <v>3210365</v>
      </c>
      <c r="H213" s="3">
        <v>3576462</v>
      </c>
      <c r="I213" s="3">
        <v>3631577</v>
      </c>
      <c r="J213" s="3">
        <v>3457398</v>
      </c>
      <c r="K213" s="3">
        <v>3264310</v>
      </c>
      <c r="L213" s="3">
        <v>2676457</v>
      </c>
      <c r="M213" s="3">
        <v>2653852</v>
      </c>
      <c r="N213" s="2">
        <v>22.5</v>
      </c>
      <c r="O213" s="3">
        <v>34385021</v>
      </c>
      <c r="P213" s="2">
        <v>11.3</v>
      </c>
    </row>
    <row r="214" spans="1:16" x14ac:dyDescent="0.3">
      <c r="A214" s="2" t="s">
        <v>7</v>
      </c>
      <c r="B214" s="3">
        <v>1486348</v>
      </c>
      <c r="C214" s="3">
        <v>1529661</v>
      </c>
      <c r="D214" s="3">
        <v>1936275</v>
      </c>
      <c r="E214" s="3">
        <v>2205077</v>
      </c>
      <c r="F214" s="3">
        <v>2385246</v>
      </c>
      <c r="G214" s="3">
        <v>2527870</v>
      </c>
      <c r="H214" s="3">
        <v>2818795</v>
      </c>
      <c r="I214" s="3">
        <v>2848335</v>
      </c>
      <c r="J214" s="3">
        <v>2760601</v>
      </c>
      <c r="K214" s="3">
        <v>2590841</v>
      </c>
      <c r="L214" s="3">
        <v>2207558</v>
      </c>
      <c r="M214" s="3">
        <v>2250916</v>
      </c>
      <c r="N214" s="2">
        <v>27.2</v>
      </c>
      <c r="O214" s="3">
        <v>27549988</v>
      </c>
      <c r="P214" s="2">
        <v>13.4</v>
      </c>
    </row>
    <row r="215" spans="1:16" x14ac:dyDescent="0.3">
      <c r="A215" s="2" t="s">
        <v>8</v>
      </c>
      <c r="B215" s="3">
        <v>356802</v>
      </c>
      <c r="C215" s="3">
        <v>323250</v>
      </c>
      <c r="D215" s="3">
        <v>465848</v>
      </c>
      <c r="E215" s="3">
        <v>581048</v>
      </c>
      <c r="F215" s="3">
        <v>597648</v>
      </c>
      <c r="G215" s="3">
        <v>673342</v>
      </c>
      <c r="H215" s="3">
        <v>746100</v>
      </c>
      <c r="I215" s="3">
        <v>772744</v>
      </c>
      <c r="J215" s="3">
        <v>687154</v>
      </c>
      <c r="K215" s="3">
        <v>665178</v>
      </c>
      <c r="L215" s="3">
        <v>460356</v>
      </c>
      <c r="M215" s="3">
        <v>396018</v>
      </c>
      <c r="N215" s="2">
        <v>2.7</v>
      </c>
      <c r="O215" s="3">
        <v>6725628</v>
      </c>
      <c r="P215" s="2">
        <v>3.9</v>
      </c>
    </row>
    <row r="216" spans="1:16" x14ac:dyDescent="0.3">
      <c r="A216" s="2" t="s">
        <v>9</v>
      </c>
      <c r="B216" s="3">
        <v>19090</v>
      </c>
      <c r="C216" s="3">
        <v>17908</v>
      </c>
      <c r="D216" s="3">
        <v>21887</v>
      </c>
      <c r="E216" s="3">
        <v>24359</v>
      </c>
      <c r="F216" s="3">
        <v>26199</v>
      </c>
      <c r="G216" s="3">
        <v>26832</v>
      </c>
      <c r="H216" s="3">
        <v>28256</v>
      </c>
      <c r="I216" s="3">
        <v>28593</v>
      </c>
      <c r="J216" s="3">
        <v>27815</v>
      </c>
      <c r="K216" s="3">
        <v>27739</v>
      </c>
      <c r="L216" s="3">
        <v>24039</v>
      </c>
      <c r="M216" s="3">
        <v>23351</v>
      </c>
      <c r="N216" s="2">
        <v>17.2</v>
      </c>
      <c r="O216" s="3">
        <v>296087</v>
      </c>
      <c r="P216" s="2">
        <v>8.1</v>
      </c>
    </row>
    <row r="217" spans="1:16" x14ac:dyDescent="0.3">
      <c r="A217" s="2" t="s">
        <v>10</v>
      </c>
      <c r="B217" s="7">
        <v>23036393.609999999</v>
      </c>
      <c r="C217" s="7">
        <v>21813516</v>
      </c>
      <c r="D217" s="7">
        <v>27174801.369999997</v>
      </c>
      <c r="E217" s="7">
        <v>26509925.66</v>
      </c>
      <c r="F217" s="7">
        <v>25458959.259999998</v>
      </c>
      <c r="G217" s="7">
        <v>26671746.990000002</v>
      </c>
      <c r="H217" s="7">
        <v>26859804.629999999</v>
      </c>
      <c r="I217" s="7">
        <v>25873065</v>
      </c>
      <c r="J217" s="7">
        <v>26853419.93</v>
      </c>
      <c r="K217" s="7">
        <v>28837822.100000001</v>
      </c>
      <c r="L217" s="7">
        <v>27684627.579999998</v>
      </c>
      <c r="M217" s="7">
        <v>24660157.170000002</v>
      </c>
      <c r="N217" s="2">
        <v>-3.8</v>
      </c>
      <c r="O217" s="9">
        <f>SUM(B217:M217)</f>
        <v>311434239.30000001</v>
      </c>
      <c r="P217" s="2">
        <v>2.9</v>
      </c>
    </row>
  </sheetData>
  <mergeCells count="35">
    <mergeCell ref="B5:P5"/>
    <mergeCell ref="A8:P8"/>
    <mergeCell ref="A15:P15"/>
    <mergeCell ref="A22:P22"/>
    <mergeCell ref="A29:P29"/>
    <mergeCell ref="A62:P62"/>
    <mergeCell ref="B38:P38"/>
    <mergeCell ref="A41:P41"/>
    <mergeCell ref="A48:P48"/>
    <mergeCell ref="A55:P55"/>
    <mergeCell ref="A95:P95"/>
    <mergeCell ref="B71:P71"/>
    <mergeCell ref="A74:P74"/>
    <mergeCell ref="A81:P81"/>
    <mergeCell ref="A88:P88"/>
    <mergeCell ref="A194:P194"/>
    <mergeCell ref="A200:P200"/>
    <mergeCell ref="A206:P206"/>
    <mergeCell ref="A212:P212"/>
    <mergeCell ref="A165:P165"/>
    <mergeCell ref="A171:P171"/>
    <mergeCell ref="A177:P177"/>
    <mergeCell ref="A183:P183"/>
    <mergeCell ref="B191:P191"/>
    <mergeCell ref="B133:P133"/>
    <mergeCell ref="B162:P162"/>
    <mergeCell ref="A136:P136"/>
    <mergeCell ref="A142:P142"/>
    <mergeCell ref="A148:P148"/>
    <mergeCell ref="A154:P154"/>
    <mergeCell ref="B104:P104"/>
    <mergeCell ref="A107:P107"/>
    <mergeCell ref="A113:P113"/>
    <mergeCell ref="A119:P119"/>
    <mergeCell ref="A125:P125"/>
  </mergeCells>
  <conditionalFormatting sqref="N9:N14">
    <cfRule type="cellIs" dxfId="261" priority="163" operator="lessThan">
      <formula>0</formula>
    </cfRule>
    <cfRule type="cellIs" dxfId="260" priority="164" operator="greaterThan">
      <formula>0</formula>
    </cfRule>
  </conditionalFormatting>
  <conditionalFormatting sqref="N42:N47">
    <cfRule type="cellIs" dxfId="253" priority="346" operator="greaterThan">
      <formula>0</formula>
    </cfRule>
    <cfRule type="cellIs" dxfId="252" priority="345" operator="lessThan">
      <formula>0</formula>
    </cfRule>
  </conditionalFormatting>
  <conditionalFormatting sqref="N49:N54">
    <cfRule type="cellIs" dxfId="251" priority="176" operator="greaterThan">
      <formula>0</formula>
    </cfRule>
    <cfRule type="cellIs" dxfId="250" priority="175" operator="lessThan">
      <formula>0</formula>
    </cfRule>
  </conditionalFormatting>
  <conditionalFormatting sqref="N56:N61">
    <cfRule type="cellIs" dxfId="249" priority="173" operator="lessThan">
      <formula>0</formula>
    </cfRule>
    <cfRule type="cellIs" dxfId="248" priority="174" operator="greaterThan">
      <formula>0</formula>
    </cfRule>
  </conditionalFormatting>
  <conditionalFormatting sqref="N63:N68">
    <cfRule type="cellIs" dxfId="247" priority="171" operator="lessThan">
      <formula>0</formula>
    </cfRule>
    <cfRule type="cellIs" dxfId="246" priority="172" operator="greaterThan">
      <formula>0</formula>
    </cfRule>
  </conditionalFormatting>
  <conditionalFormatting sqref="N75:N80">
    <cfRule type="cellIs" dxfId="245" priority="321" operator="lessThan">
      <formula>0</formula>
    </cfRule>
    <cfRule type="cellIs" dxfId="244" priority="322" operator="greaterThan">
      <formula>0</formula>
    </cfRule>
  </conditionalFormatting>
  <conditionalFormatting sqref="N82:N87">
    <cfRule type="cellIs" dxfId="243" priority="373" operator="lessThan">
      <formula>0</formula>
    </cfRule>
    <cfRule type="cellIs" dxfId="242" priority="374" operator="greaterThan">
      <formula>0</formula>
    </cfRule>
  </conditionalFormatting>
  <conditionalFormatting sqref="N89:N94">
    <cfRule type="cellIs" dxfId="241" priority="371" operator="lessThan">
      <formula>0</formula>
    </cfRule>
    <cfRule type="cellIs" dxfId="240" priority="372" operator="greaterThan">
      <formula>0</formula>
    </cfRule>
  </conditionalFormatting>
  <conditionalFormatting sqref="N96:N101">
    <cfRule type="cellIs" dxfId="239" priority="303" operator="lessThan">
      <formula>0</formula>
    </cfRule>
    <cfRule type="cellIs" dxfId="238" priority="304" operator="greaterThan">
      <formula>0</formula>
    </cfRule>
  </conditionalFormatting>
  <conditionalFormatting sqref="N108:N112">
    <cfRule type="cellIs" dxfId="237" priority="672" operator="greaterThan">
      <formula>0</formula>
    </cfRule>
    <cfRule type="cellIs" dxfId="236" priority="671" operator="lessThan">
      <formula>0</formula>
    </cfRule>
  </conditionalFormatting>
  <conditionalFormatting sqref="N114:N118">
    <cfRule type="cellIs" dxfId="235" priority="535" operator="lessThan">
      <formula>0</formula>
    </cfRule>
    <cfRule type="cellIs" dxfId="234" priority="536" operator="greaterThan">
      <formula>0</formula>
    </cfRule>
  </conditionalFormatting>
  <conditionalFormatting sqref="N120:N124">
    <cfRule type="cellIs" dxfId="233" priority="534" operator="greaterThan">
      <formula>0</formula>
    </cfRule>
    <cfRule type="cellIs" dxfId="232" priority="533" operator="lessThan">
      <formula>0</formula>
    </cfRule>
  </conditionalFormatting>
  <conditionalFormatting sqref="N126:N130">
    <cfRule type="cellIs" dxfId="231" priority="532" operator="greaterThan">
      <formula>0</formula>
    </cfRule>
    <cfRule type="cellIs" dxfId="230" priority="531" operator="lessThan">
      <formula>0</formula>
    </cfRule>
  </conditionalFormatting>
  <conditionalFormatting sqref="N137:N141">
    <cfRule type="cellIs" dxfId="229" priority="835" operator="lessThan">
      <formula>0</formula>
    </cfRule>
    <cfRule type="cellIs" dxfId="228" priority="836" operator="greaterThan">
      <formula>0</formula>
    </cfRule>
  </conditionalFormatting>
  <conditionalFormatting sqref="N143:N147 AB143:AB147 AR143:AR147 BH143:BH147 BX143:BX147 CN143:CN147 DD143:DD147 DT143:DT147 EJ143:EJ147 EZ143:EZ147 FP143:FP147 GF143:GF147 GV143:GV147 HL143:HL147 IB143:IB147 IR143:IR147 JH143:JH147 JX143:JX147 KN143:KN147 LD143:LD147 LT143:LT147 MJ143:MJ147 MZ143:MZ147 NP143:NP147 OF143:OF147 OV143:OV147 PL143:PL147 QB143:QB147 QR143:QR147 RH143:RH147 RX143:RX147 SN143:SN147 TD143:TD147 TT143:TT147 UJ143:UJ147 UZ143:UZ147 VP143:VP147 WF143:WF147 WV143:WV147 XL143:XL147 YB143:YB147 YR143:YR147 ZH143:ZH147 ZX143:ZX147 AAN143:AAN147 ABD143:ABD147 ABT143:ABT147 ACJ143:ACJ147 ACZ143:ACZ147 ADP143:ADP147 AEF143:AEF147 AEV143:AEV147 AFL143:AFL147 AGB143:AGB147 AGR143:AGR147 AHH143:AHH147 AHX143:AHX147 AIN143:AIN147 AJD143:AJD147 AJT143:AJT147 AKJ143:AKJ147 AKZ143:AKZ147 ALP143:ALP147 AMF143:AMF147 AMV143:AMV147 ANL143:ANL147 AOB143:AOB147 AOR143:AOR147 APH143:APH147 APX143:APX147 AQN143:AQN147 ARD143:ARD147 ART143:ART147 ASJ143:ASJ147 ASZ143:ASZ147 ATP143:ATP147 AUF143:AUF147 AUV143:AUV147 AVL143:AVL147 AWB143:AWB147 AWR143:AWR147 AXH143:AXH147 AXX143:AXX147 AYN143:AYN147 AZD143:AZD147 AZT143:AZT147 BAJ143:BAJ147 BAZ143:BAZ147 BBP143:BBP147 BCF143:BCF147 BCV143:BCV147 BDL143:BDL147 BEB143:BEB147 BER143:BER147 BFH143:BFH147 BFX143:BFX147 BGN143:BGN147 BHD143:BHD147 BHT143:BHT147 BIJ143:BIJ147 BIZ143:BIZ147 BJP143:BJP147 BKF143:BKF147 BKV143:BKV147 BLL143:BLL147 BMB143:BMB147 BMR143:BMR147 BNH143:BNH147 BNX143:BNX147 BON143:BON147 BPD143:BPD147 BPT143:BPT147 BQJ143:BQJ147 BQZ143:BQZ147 BRP143:BRP147 BSF143:BSF147 BSV143:BSV147 BTL143:BTL147 BUB143:BUB147 BUR143:BUR147 BVH143:BVH147 BVX143:BVX147 BWN143:BWN147 BXD143:BXD147 BXT143:BXT147 BYJ143:BYJ147 BYZ143:BYZ147 BZP143:BZP147 CAF143:CAF147 CAV143:CAV147 CBL143:CBL147 CCB143:CCB147 CCR143:CCR147 CDH143:CDH147 CDX143:CDX147 CEN143:CEN147 CFD143:CFD147 CFT143:CFT147 CGJ143:CGJ147 CGZ143:CGZ147 CHP143:CHP147 CIF143:CIF147 CIV143:CIV147 CJL143:CJL147 CKB143:CKB147 CKR143:CKR147 CLH143:CLH147 CLX143:CLX147 CMN143:CMN147 CND143:CND147 CNT143:CNT147 COJ143:COJ147 COZ143:COZ147 CPP143:CPP147 CQF143:CQF147 CQV143:CQV147 CRL143:CRL147 CSB143:CSB147 CSR143:CSR147 CTH143:CTH147 CTX143:CTX147 CUN143:CUN147 CVD143:CVD147 CVT143:CVT147 CWJ143:CWJ147 CWZ143:CWZ147 CXP143:CXP147 CYF143:CYF147 CYV143:CYV147 CZL143:CZL147 DAB143:DAB147 DAR143:DAR147 DBH143:DBH147 DBX143:DBX147 DCN143:DCN147 DDD143:DDD147 DDT143:DDT147 DEJ143:DEJ147 DEZ143:DEZ147 DFP143:DFP147 DGF143:DGF147 DGV143:DGV147 DHL143:DHL147 DIB143:DIB147 DIR143:DIR147 DJH143:DJH147 DJX143:DJX147 DKN143:DKN147 DLD143:DLD147 DLT143:DLT147 DMJ143:DMJ147 DMZ143:DMZ147 DNP143:DNP147 DOF143:DOF147 DOV143:DOV147 DPL143:DPL147 DQB143:DQB147 DQR143:DQR147 DRH143:DRH147 DRX143:DRX147 DSN143:DSN147 DTD143:DTD147 DTT143:DTT147 DUJ143:DUJ147 DUZ143:DUZ147 DVP143:DVP147 DWF143:DWF147 DWV143:DWV147 DXL143:DXL147 DYB143:DYB147 DYR143:DYR147 DZH143:DZH147 DZX143:DZX147 EAN143:EAN147 EBD143:EBD147 EBT143:EBT147 ECJ143:ECJ147 ECZ143:ECZ147 EDP143:EDP147 EEF143:EEF147 EEV143:EEV147 EFL143:EFL147 EGB143:EGB147 EGR143:EGR147 EHH143:EHH147 EHX143:EHX147 EIN143:EIN147 EJD143:EJD147 EJT143:EJT147 EKJ143:EKJ147 EKZ143:EKZ147 ELP143:ELP147 EMF143:EMF147 EMV143:EMV147 ENL143:ENL147 EOB143:EOB147 EOR143:EOR147 EPH143:EPH147 EPX143:EPX147 EQN143:EQN147 ERD143:ERD147 ERT143:ERT147 ESJ143:ESJ147 ESZ143:ESZ147 ETP143:ETP147 EUF143:EUF147 EUV143:EUV147 EVL143:EVL147 EWB143:EWB147 EWR143:EWR147 EXH143:EXH147 EXX143:EXX147 EYN143:EYN147 EZD143:EZD147 EZT143:EZT147 FAJ143:FAJ147 FAZ143:FAZ147 FBP143:FBP147 FCF143:FCF147 FCV143:FCV147 FDL143:FDL147 FEB143:FEB147 FER143:FER147 FFH143:FFH147 FFX143:FFX147 FGN143:FGN147 FHD143:FHD147 FHT143:FHT147 FIJ143:FIJ147 FIZ143:FIZ147 FJP143:FJP147 FKF143:FKF147 FKV143:FKV147 FLL143:FLL147 FMB143:FMB147 FMR143:FMR147 FNH143:FNH147 FNX143:FNX147 FON143:FON147 FPD143:FPD147 FPT143:FPT147 FQJ143:FQJ147 FQZ143:FQZ147 FRP143:FRP147 FSF143:FSF147 FSV143:FSV147 FTL143:FTL147 FUB143:FUB147 FUR143:FUR147 FVH143:FVH147 FVX143:FVX147 FWN143:FWN147 FXD143:FXD147 FXT143:FXT147 FYJ143:FYJ147 FYZ143:FYZ147 FZP143:FZP147 GAF143:GAF147 GAV143:GAV147 GBL143:GBL147 GCB143:GCB147 GCR143:GCR147 GDH143:GDH147 GDX143:GDX147 GEN143:GEN147 GFD143:GFD147 GFT143:GFT147 GGJ143:GGJ147 GGZ143:GGZ147 GHP143:GHP147 GIF143:GIF147 GIV143:GIV147 GJL143:GJL147 GKB143:GKB147 GKR143:GKR147 GLH143:GLH147 GLX143:GLX147 GMN143:GMN147 GND143:GND147 GNT143:GNT147 GOJ143:GOJ147 GOZ143:GOZ147 GPP143:GPP147 GQF143:GQF147 GQV143:GQV147 GRL143:GRL147 GSB143:GSB147 GSR143:GSR147 GTH143:GTH147 GTX143:GTX147 GUN143:GUN147 GVD143:GVD147 GVT143:GVT147 GWJ143:GWJ147 GWZ143:GWZ147 GXP143:GXP147 GYF143:GYF147 GYV143:GYV147 GZL143:GZL147 HAB143:HAB147 HAR143:HAR147 HBH143:HBH147 HBX143:HBX147 HCN143:HCN147 HDD143:HDD147 HDT143:HDT147 HEJ143:HEJ147 HEZ143:HEZ147 HFP143:HFP147 HGF143:HGF147 HGV143:HGV147 HHL143:HHL147 HIB143:HIB147 HIR143:HIR147 HJH143:HJH147 HJX143:HJX147 HKN143:HKN147 HLD143:HLD147 HLT143:HLT147 HMJ143:HMJ147 HMZ143:HMZ147 HNP143:HNP147 HOF143:HOF147 HOV143:HOV147 HPL143:HPL147 HQB143:HQB147 HQR143:HQR147 HRH143:HRH147 HRX143:HRX147 HSN143:HSN147 HTD143:HTD147 HTT143:HTT147 HUJ143:HUJ147 HUZ143:HUZ147 HVP143:HVP147 HWF143:HWF147 HWV143:HWV147 HXL143:HXL147 HYB143:HYB147 HYR143:HYR147 HZH143:HZH147 HZX143:HZX147 IAN143:IAN147 IBD143:IBD147 IBT143:IBT147 ICJ143:ICJ147 ICZ143:ICZ147 IDP143:IDP147 IEF143:IEF147 IEV143:IEV147 IFL143:IFL147 IGB143:IGB147 IGR143:IGR147 IHH143:IHH147 IHX143:IHX147 IIN143:IIN147 IJD143:IJD147 IJT143:IJT147 IKJ143:IKJ147 IKZ143:IKZ147 ILP143:ILP147 IMF143:IMF147 IMV143:IMV147 INL143:INL147 IOB143:IOB147 IOR143:IOR147 IPH143:IPH147 IPX143:IPX147 IQN143:IQN147 IRD143:IRD147 IRT143:IRT147 ISJ143:ISJ147 ISZ143:ISZ147 ITP143:ITP147 IUF143:IUF147 IUV143:IUV147 IVL143:IVL147 IWB143:IWB147 IWR143:IWR147 IXH143:IXH147 IXX143:IXX147 IYN143:IYN147 IZD143:IZD147 IZT143:IZT147 JAJ143:JAJ147 JAZ143:JAZ147 JBP143:JBP147 JCF143:JCF147 JCV143:JCV147 JDL143:JDL147 JEB143:JEB147 JER143:JER147 JFH143:JFH147 JFX143:JFX147 JGN143:JGN147 JHD143:JHD147 JHT143:JHT147 JIJ143:JIJ147 JIZ143:JIZ147 JJP143:JJP147 JKF143:JKF147 JKV143:JKV147 JLL143:JLL147 JMB143:JMB147 JMR143:JMR147 JNH143:JNH147 JNX143:JNX147 JON143:JON147 JPD143:JPD147 JPT143:JPT147 JQJ143:JQJ147 JQZ143:JQZ147 JRP143:JRP147 JSF143:JSF147 JSV143:JSV147 JTL143:JTL147 JUB143:JUB147 JUR143:JUR147 JVH143:JVH147 JVX143:JVX147 JWN143:JWN147 JXD143:JXD147 JXT143:JXT147 JYJ143:JYJ147 JYZ143:JYZ147 JZP143:JZP147 KAF143:KAF147 KAV143:KAV147 KBL143:KBL147 KCB143:KCB147 KCR143:KCR147 KDH143:KDH147 KDX143:KDX147 KEN143:KEN147 KFD143:KFD147 KFT143:KFT147 KGJ143:KGJ147 KGZ143:KGZ147 KHP143:KHP147 KIF143:KIF147 KIV143:KIV147 KJL143:KJL147 KKB143:KKB147 KKR143:KKR147 KLH143:KLH147 KLX143:KLX147 KMN143:KMN147 KND143:KND147 KNT143:KNT147 KOJ143:KOJ147 KOZ143:KOZ147 KPP143:KPP147 KQF143:KQF147 KQV143:KQV147 KRL143:KRL147 KSB143:KSB147 KSR143:KSR147 KTH143:KTH147 KTX143:KTX147 KUN143:KUN147 KVD143:KVD147 KVT143:KVT147 KWJ143:KWJ147 KWZ143:KWZ147 KXP143:KXP147 KYF143:KYF147 KYV143:KYV147 KZL143:KZL147 LAB143:LAB147 LAR143:LAR147 LBH143:LBH147 LBX143:LBX147 LCN143:LCN147 LDD143:LDD147 LDT143:LDT147 LEJ143:LEJ147 LEZ143:LEZ147 LFP143:LFP147 LGF143:LGF147 LGV143:LGV147 LHL143:LHL147 LIB143:LIB147 LIR143:LIR147 LJH143:LJH147 LJX143:LJX147 LKN143:LKN147 LLD143:LLD147 LLT143:LLT147 LMJ143:LMJ147 LMZ143:LMZ147 LNP143:LNP147 LOF143:LOF147 LOV143:LOV147 LPL143:LPL147 LQB143:LQB147 LQR143:LQR147 LRH143:LRH147 LRX143:LRX147 LSN143:LSN147 LTD143:LTD147 LTT143:LTT147 LUJ143:LUJ147 LUZ143:LUZ147 LVP143:LVP147 LWF143:LWF147 LWV143:LWV147 LXL143:LXL147 LYB143:LYB147 LYR143:LYR147 LZH143:LZH147 LZX143:LZX147 MAN143:MAN147 MBD143:MBD147 MBT143:MBT147 MCJ143:MCJ147 MCZ143:MCZ147 MDP143:MDP147 MEF143:MEF147 MEV143:MEV147 MFL143:MFL147 MGB143:MGB147 MGR143:MGR147 MHH143:MHH147 MHX143:MHX147 MIN143:MIN147 MJD143:MJD147 MJT143:MJT147 MKJ143:MKJ147 MKZ143:MKZ147 MLP143:MLP147 MMF143:MMF147 MMV143:MMV147 MNL143:MNL147 MOB143:MOB147 MOR143:MOR147 MPH143:MPH147 MPX143:MPX147 MQN143:MQN147 MRD143:MRD147 MRT143:MRT147 MSJ143:MSJ147 MSZ143:MSZ147 MTP143:MTP147 MUF143:MUF147 MUV143:MUV147 MVL143:MVL147 MWB143:MWB147 MWR143:MWR147 MXH143:MXH147 MXX143:MXX147 MYN143:MYN147 MZD143:MZD147 MZT143:MZT147 NAJ143:NAJ147 NAZ143:NAZ147 NBP143:NBP147 NCF143:NCF147 NCV143:NCV147 NDL143:NDL147 NEB143:NEB147 NER143:NER147 NFH143:NFH147 NFX143:NFX147 NGN143:NGN147 NHD143:NHD147 NHT143:NHT147 NIJ143:NIJ147 NIZ143:NIZ147 NJP143:NJP147 NKF143:NKF147 NKV143:NKV147 NLL143:NLL147 NMB143:NMB147 NMR143:NMR147 NNH143:NNH147 NNX143:NNX147 NON143:NON147 NPD143:NPD147 NPT143:NPT147 NQJ143:NQJ147 NQZ143:NQZ147 NRP143:NRP147 NSF143:NSF147 NSV143:NSV147 NTL143:NTL147 NUB143:NUB147 NUR143:NUR147 NVH143:NVH147 NVX143:NVX147 NWN143:NWN147 NXD143:NXD147 NXT143:NXT147 NYJ143:NYJ147 NYZ143:NYZ147 NZP143:NZP147 OAF143:OAF147 OAV143:OAV147 OBL143:OBL147 OCB143:OCB147 OCR143:OCR147 ODH143:ODH147 ODX143:ODX147 OEN143:OEN147 OFD143:OFD147 OFT143:OFT147 OGJ143:OGJ147 OGZ143:OGZ147 OHP143:OHP147 OIF143:OIF147 OIV143:OIV147 OJL143:OJL147 OKB143:OKB147 OKR143:OKR147 OLH143:OLH147 OLX143:OLX147 OMN143:OMN147 OND143:OND147 ONT143:ONT147 OOJ143:OOJ147 OOZ143:OOZ147 OPP143:OPP147 OQF143:OQF147 OQV143:OQV147 ORL143:ORL147 OSB143:OSB147 OSR143:OSR147 OTH143:OTH147 OTX143:OTX147 OUN143:OUN147 OVD143:OVD147 OVT143:OVT147 OWJ143:OWJ147 OWZ143:OWZ147 OXP143:OXP147 OYF143:OYF147 OYV143:OYV147 OZL143:OZL147 PAB143:PAB147 PAR143:PAR147 PBH143:PBH147 PBX143:PBX147 PCN143:PCN147 PDD143:PDD147 PDT143:PDT147 PEJ143:PEJ147 PEZ143:PEZ147 PFP143:PFP147 PGF143:PGF147 PGV143:PGV147 PHL143:PHL147 PIB143:PIB147 PIR143:PIR147 PJH143:PJH147 PJX143:PJX147 PKN143:PKN147 PLD143:PLD147 PLT143:PLT147 PMJ143:PMJ147 PMZ143:PMZ147 PNP143:PNP147 POF143:POF147 POV143:POV147 PPL143:PPL147 PQB143:PQB147 PQR143:PQR147 PRH143:PRH147 PRX143:PRX147 PSN143:PSN147 PTD143:PTD147 PTT143:PTT147 PUJ143:PUJ147 PUZ143:PUZ147 PVP143:PVP147 PWF143:PWF147 PWV143:PWV147 PXL143:PXL147 PYB143:PYB147 PYR143:PYR147 PZH143:PZH147 PZX143:PZX147 QAN143:QAN147 QBD143:QBD147 QBT143:QBT147 QCJ143:QCJ147 QCZ143:QCZ147 QDP143:QDP147 QEF143:QEF147 QEV143:QEV147 QFL143:QFL147 QGB143:QGB147 QGR143:QGR147 QHH143:QHH147 QHX143:QHX147 QIN143:QIN147 QJD143:QJD147 QJT143:QJT147 QKJ143:QKJ147 QKZ143:QKZ147 QLP143:QLP147 QMF143:QMF147 QMV143:QMV147 QNL143:QNL147 QOB143:QOB147 QOR143:QOR147 QPH143:QPH147 QPX143:QPX147 QQN143:QQN147 QRD143:QRD147 QRT143:QRT147 QSJ143:QSJ147 QSZ143:QSZ147 QTP143:QTP147 QUF143:QUF147 QUV143:QUV147 QVL143:QVL147 QWB143:QWB147 QWR143:QWR147 QXH143:QXH147 QXX143:QXX147 QYN143:QYN147 QZD143:QZD147 QZT143:QZT147 RAJ143:RAJ147 RAZ143:RAZ147 RBP143:RBP147 RCF143:RCF147 RCV143:RCV147 RDL143:RDL147 REB143:REB147 RER143:RER147 RFH143:RFH147 RFX143:RFX147 RGN143:RGN147 RHD143:RHD147 RHT143:RHT147 RIJ143:RIJ147 RIZ143:RIZ147 RJP143:RJP147 RKF143:RKF147 RKV143:RKV147 RLL143:RLL147 RMB143:RMB147 RMR143:RMR147 RNH143:RNH147 RNX143:RNX147 RON143:RON147 RPD143:RPD147 RPT143:RPT147 RQJ143:RQJ147 RQZ143:RQZ147 RRP143:RRP147 RSF143:RSF147 RSV143:RSV147 RTL143:RTL147 RUB143:RUB147 RUR143:RUR147 RVH143:RVH147 RVX143:RVX147 RWN143:RWN147 RXD143:RXD147 RXT143:RXT147 RYJ143:RYJ147 RYZ143:RYZ147 RZP143:RZP147 SAF143:SAF147 SAV143:SAV147 SBL143:SBL147 SCB143:SCB147 SCR143:SCR147 SDH143:SDH147 SDX143:SDX147 SEN143:SEN147 SFD143:SFD147 SFT143:SFT147 SGJ143:SGJ147 SGZ143:SGZ147 SHP143:SHP147 SIF143:SIF147 SIV143:SIV147 SJL143:SJL147 SKB143:SKB147 SKR143:SKR147 SLH143:SLH147 SLX143:SLX147 SMN143:SMN147 SND143:SND147 SNT143:SNT147 SOJ143:SOJ147 SOZ143:SOZ147 SPP143:SPP147 SQF143:SQF147 SQV143:SQV147 SRL143:SRL147 SSB143:SSB147 SSR143:SSR147 STH143:STH147 STX143:STX147 SUN143:SUN147 SVD143:SVD147 SVT143:SVT147 SWJ143:SWJ147 SWZ143:SWZ147 SXP143:SXP147 SYF143:SYF147 SYV143:SYV147 SZL143:SZL147 TAB143:TAB147 TAR143:TAR147 TBH143:TBH147 TBX143:TBX147 TCN143:TCN147 TDD143:TDD147 TDT143:TDT147 TEJ143:TEJ147 TEZ143:TEZ147 TFP143:TFP147 TGF143:TGF147 TGV143:TGV147 THL143:THL147 TIB143:TIB147 TIR143:TIR147 TJH143:TJH147 TJX143:TJX147 TKN143:TKN147 TLD143:TLD147 TLT143:TLT147 TMJ143:TMJ147 TMZ143:TMZ147 TNP143:TNP147 TOF143:TOF147 TOV143:TOV147 TPL143:TPL147 TQB143:TQB147 TQR143:TQR147 TRH143:TRH147 TRX143:TRX147 TSN143:TSN147 TTD143:TTD147 TTT143:TTT147 TUJ143:TUJ147 TUZ143:TUZ147 TVP143:TVP147 TWF143:TWF147 TWV143:TWV147 TXL143:TXL147 TYB143:TYB147 TYR143:TYR147 TZH143:TZH147 TZX143:TZX147 UAN143:UAN147 UBD143:UBD147 UBT143:UBT147 UCJ143:UCJ147 UCZ143:UCZ147 UDP143:UDP147 UEF143:UEF147 UEV143:UEV147 UFL143:UFL147 UGB143:UGB147 UGR143:UGR147 UHH143:UHH147 UHX143:UHX147 UIN143:UIN147 UJD143:UJD147 UJT143:UJT147 UKJ143:UKJ147 UKZ143:UKZ147 ULP143:ULP147 UMF143:UMF147 UMV143:UMV147 UNL143:UNL147 UOB143:UOB147 UOR143:UOR147 UPH143:UPH147 UPX143:UPX147 UQN143:UQN147 URD143:URD147 URT143:URT147 USJ143:USJ147 USZ143:USZ147 UTP143:UTP147 UUF143:UUF147 UUV143:UUV147 UVL143:UVL147 UWB143:UWB147 UWR143:UWR147 UXH143:UXH147 UXX143:UXX147 UYN143:UYN147 UZD143:UZD147 UZT143:UZT147 VAJ143:VAJ147 VAZ143:VAZ147 VBP143:VBP147 VCF143:VCF147 VCV143:VCV147 VDL143:VDL147 VEB143:VEB147 VER143:VER147 VFH143:VFH147 VFX143:VFX147 VGN143:VGN147 VHD143:VHD147 VHT143:VHT147 VIJ143:VIJ147 VIZ143:VIZ147 VJP143:VJP147 VKF143:VKF147 VKV143:VKV147 VLL143:VLL147 VMB143:VMB147 VMR143:VMR147 VNH143:VNH147 VNX143:VNX147 VON143:VON147 VPD143:VPD147 VPT143:VPT147 VQJ143:VQJ147 VQZ143:VQZ147 VRP143:VRP147 VSF143:VSF147 VSV143:VSV147 VTL143:VTL147 VUB143:VUB147 VUR143:VUR147 VVH143:VVH147 VVX143:VVX147 VWN143:VWN147 VXD143:VXD147 VXT143:VXT147 VYJ143:VYJ147 VYZ143:VYZ147 VZP143:VZP147 WAF143:WAF147 WAV143:WAV147 WBL143:WBL147 WCB143:WCB147 WCR143:WCR147 WDH143:WDH147 WDX143:WDX147 WEN143:WEN147 WFD143:WFD147 WFT143:WFT147 WGJ143:WGJ147 WGZ143:WGZ147 WHP143:WHP147 WIF143:WIF147 WIV143:WIV147 WJL143:WJL147 WKB143:WKB147 WKR143:WKR147 WLH143:WLH147 WLX143:WLX147 WMN143:WMN147 WND143:WND147 WNT143:WNT147 WOJ143:WOJ147 WOZ143:WOZ147 WPP143:WPP147 WQF143:WQF147 WQV143:WQV147 WRL143:WRL147 WSB143:WSB147 WSR143:WSR147 WTH143:WTH147 WTX143:WTX147 WUN143:WUN147 WVD143:WVD147 WVT143:WVT147 WWJ143:WWJ147 WWZ143:WWZ147 WXP143:WXP147 WYF143:WYF147 WYV143:WYV147 WZL143:WZL147 XAB143:XAB147 XAR143:XAR147 XBH143:XBH147 XBX143:XBX147 XCN143:XCN147 XDD143:XDD147 XDT143:XDT147 XEJ143:XEJ147 XEZ143:XEZ147">
    <cfRule type="cellIs" dxfId="227" priority="700" operator="greaterThan">
      <formula>0</formula>
    </cfRule>
    <cfRule type="cellIs" dxfId="226" priority="699" operator="lessThan">
      <formula>0</formula>
    </cfRule>
  </conditionalFormatting>
  <conditionalFormatting sqref="N149:N153 AB149:AB153 AR149:AR153 BH149:BH153 BX149:BX153 CN149:CN153 DD149:DD153 DT149:DT153 EJ149:EJ153 EZ149:EZ153 FP149:FP153 GF149:GF153 GV149:GV153 HL149:HL153 IB149:IB153 IR149:IR153 JH149:JH153 JX149:JX153 KN149:KN153 LD149:LD153 LT149:LT153 MJ149:MJ153 MZ149:MZ153 NP149:NP153 OF149:OF153 OV149:OV153 PL149:PL153 QB149:QB153 QR149:QR153 RH149:RH153 RX149:RX153 SN149:SN153 TD149:TD153 TT149:TT153 UJ149:UJ153 UZ149:UZ153 VP149:VP153 WF149:WF153 WV149:WV153 XL149:XL153 YB149:YB153 YR149:YR153 ZH149:ZH153 ZX149:ZX153 AAN149:AAN153 ABD149:ABD153 ABT149:ABT153 ACJ149:ACJ153 ACZ149:ACZ153 ADP149:ADP153 AEF149:AEF153 AEV149:AEV153 AFL149:AFL153 AGB149:AGB153 AGR149:AGR153 AHH149:AHH153 AHX149:AHX153 AIN149:AIN153 AJD149:AJD153 AJT149:AJT153 AKJ149:AKJ153 AKZ149:AKZ153 ALP149:ALP153 AMF149:AMF153 AMV149:AMV153 ANL149:ANL153 AOB149:AOB153 AOR149:AOR153 APH149:APH153 APX149:APX153 AQN149:AQN153 ARD149:ARD153 ART149:ART153 ASJ149:ASJ153 ASZ149:ASZ153 ATP149:ATP153 AUF149:AUF153 AUV149:AUV153 AVL149:AVL153 AWB149:AWB153 AWR149:AWR153 AXH149:AXH153 AXX149:AXX153 AYN149:AYN153 AZD149:AZD153 AZT149:AZT153 BAJ149:BAJ153 BAZ149:BAZ153 BBP149:BBP153 BCF149:BCF153 BCV149:BCV153 BDL149:BDL153 BEB149:BEB153 BER149:BER153 BFH149:BFH153 BFX149:BFX153 BGN149:BGN153 BHD149:BHD153 BHT149:BHT153 BIJ149:BIJ153 BIZ149:BIZ153 BJP149:BJP153 BKF149:BKF153 BKV149:BKV153 BLL149:BLL153 BMB149:BMB153 BMR149:BMR153 BNH149:BNH153 BNX149:BNX153 BON149:BON153 BPD149:BPD153 BPT149:BPT153 BQJ149:BQJ153 BQZ149:BQZ153 BRP149:BRP153 BSF149:BSF153 BSV149:BSV153 BTL149:BTL153 BUB149:BUB153 BUR149:BUR153 BVH149:BVH153 BVX149:BVX153 BWN149:BWN153 BXD149:BXD153 BXT149:BXT153 BYJ149:BYJ153 BYZ149:BYZ153 BZP149:BZP153 CAF149:CAF153 CAV149:CAV153 CBL149:CBL153 CCB149:CCB153 CCR149:CCR153 CDH149:CDH153 CDX149:CDX153 CEN149:CEN153 CFD149:CFD153 CFT149:CFT153 CGJ149:CGJ153 CGZ149:CGZ153 CHP149:CHP153 CIF149:CIF153 CIV149:CIV153 CJL149:CJL153 CKB149:CKB153 CKR149:CKR153 CLH149:CLH153 CLX149:CLX153 CMN149:CMN153 CND149:CND153 CNT149:CNT153 COJ149:COJ153 COZ149:COZ153 CPP149:CPP153 CQF149:CQF153 CQV149:CQV153 CRL149:CRL153 CSB149:CSB153 CSR149:CSR153 CTH149:CTH153 CTX149:CTX153 CUN149:CUN153 CVD149:CVD153 CVT149:CVT153 CWJ149:CWJ153 CWZ149:CWZ153 CXP149:CXP153 CYF149:CYF153 CYV149:CYV153 CZL149:CZL153 DAB149:DAB153 DAR149:DAR153 DBH149:DBH153 DBX149:DBX153 DCN149:DCN153 DDD149:DDD153 DDT149:DDT153 DEJ149:DEJ153 DEZ149:DEZ153 DFP149:DFP153 DGF149:DGF153 DGV149:DGV153 DHL149:DHL153 DIB149:DIB153 DIR149:DIR153 DJH149:DJH153 DJX149:DJX153 DKN149:DKN153 DLD149:DLD153 DLT149:DLT153 DMJ149:DMJ153 DMZ149:DMZ153 DNP149:DNP153 DOF149:DOF153 DOV149:DOV153 DPL149:DPL153 DQB149:DQB153 DQR149:DQR153 DRH149:DRH153 DRX149:DRX153 DSN149:DSN153 DTD149:DTD153 DTT149:DTT153 DUJ149:DUJ153 DUZ149:DUZ153 DVP149:DVP153 DWF149:DWF153 DWV149:DWV153 DXL149:DXL153 DYB149:DYB153 DYR149:DYR153 DZH149:DZH153 DZX149:DZX153 EAN149:EAN153 EBD149:EBD153 EBT149:EBT153 ECJ149:ECJ153 ECZ149:ECZ153 EDP149:EDP153 EEF149:EEF153 EEV149:EEV153 EFL149:EFL153 EGB149:EGB153 EGR149:EGR153 EHH149:EHH153 EHX149:EHX153 EIN149:EIN153 EJD149:EJD153 EJT149:EJT153 EKJ149:EKJ153 EKZ149:EKZ153 ELP149:ELP153 EMF149:EMF153 EMV149:EMV153 ENL149:ENL153 EOB149:EOB153 EOR149:EOR153 EPH149:EPH153 EPX149:EPX153 EQN149:EQN153 ERD149:ERD153 ERT149:ERT153 ESJ149:ESJ153 ESZ149:ESZ153 ETP149:ETP153 EUF149:EUF153 EUV149:EUV153 EVL149:EVL153 EWB149:EWB153 EWR149:EWR153 EXH149:EXH153 EXX149:EXX153 EYN149:EYN153 EZD149:EZD153 EZT149:EZT153 FAJ149:FAJ153 FAZ149:FAZ153 FBP149:FBP153 FCF149:FCF153 FCV149:FCV153 FDL149:FDL153 FEB149:FEB153 FER149:FER153 FFH149:FFH153 FFX149:FFX153 FGN149:FGN153 FHD149:FHD153 FHT149:FHT153 FIJ149:FIJ153 FIZ149:FIZ153 FJP149:FJP153 FKF149:FKF153 FKV149:FKV153 FLL149:FLL153 FMB149:FMB153 FMR149:FMR153 FNH149:FNH153 FNX149:FNX153 FON149:FON153 FPD149:FPD153 FPT149:FPT153 FQJ149:FQJ153 FQZ149:FQZ153 FRP149:FRP153 FSF149:FSF153 FSV149:FSV153 FTL149:FTL153 FUB149:FUB153 FUR149:FUR153 FVH149:FVH153 FVX149:FVX153 FWN149:FWN153 FXD149:FXD153 FXT149:FXT153 FYJ149:FYJ153 FYZ149:FYZ153 FZP149:FZP153 GAF149:GAF153 GAV149:GAV153 GBL149:GBL153 GCB149:GCB153 GCR149:GCR153 GDH149:GDH153 GDX149:GDX153 GEN149:GEN153 GFD149:GFD153 GFT149:GFT153 GGJ149:GGJ153 GGZ149:GGZ153 GHP149:GHP153 GIF149:GIF153 GIV149:GIV153 GJL149:GJL153 GKB149:GKB153 GKR149:GKR153 GLH149:GLH153 GLX149:GLX153 GMN149:GMN153 GND149:GND153 GNT149:GNT153 GOJ149:GOJ153 GOZ149:GOZ153 GPP149:GPP153 GQF149:GQF153 GQV149:GQV153 GRL149:GRL153 GSB149:GSB153 GSR149:GSR153 GTH149:GTH153 GTX149:GTX153 GUN149:GUN153 GVD149:GVD153 GVT149:GVT153 GWJ149:GWJ153 GWZ149:GWZ153 GXP149:GXP153 GYF149:GYF153 GYV149:GYV153 GZL149:GZL153 HAB149:HAB153 HAR149:HAR153 HBH149:HBH153 HBX149:HBX153 HCN149:HCN153 HDD149:HDD153 HDT149:HDT153 HEJ149:HEJ153 HEZ149:HEZ153 HFP149:HFP153 HGF149:HGF153 HGV149:HGV153 HHL149:HHL153 HIB149:HIB153 HIR149:HIR153 HJH149:HJH153 HJX149:HJX153 HKN149:HKN153 HLD149:HLD153 HLT149:HLT153 HMJ149:HMJ153 HMZ149:HMZ153 HNP149:HNP153 HOF149:HOF153 HOV149:HOV153 HPL149:HPL153 HQB149:HQB153 HQR149:HQR153 HRH149:HRH153 HRX149:HRX153 HSN149:HSN153 HTD149:HTD153 HTT149:HTT153 HUJ149:HUJ153 HUZ149:HUZ153 HVP149:HVP153 HWF149:HWF153 HWV149:HWV153 HXL149:HXL153 HYB149:HYB153 HYR149:HYR153 HZH149:HZH153 HZX149:HZX153 IAN149:IAN153 IBD149:IBD153 IBT149:IBT153 ICJ149:ICJ153 ICZ149:ICZ153 IDP149:IDP153 IEF149:IEF153 IEV149:IEV153 IFL149:IFL153 IGB149:IGB153 IGR149:IGR153 IHH149:IHH153 IHX149:IHX153 IIN149:IIN153 IJD149:IJD153 IJT149:IJT153 IKJ149:IKJ153 IKZ149:IKZ153 ILP149:ILP153 IMF149:IMF153 IMV149:IMV153 INL149:INL153 IOB149:IOB153 IOR149:IOR153 IPH149:IPH153 IPX149:IPX153 IQN149:IQN153 IRD149:IRD153 IRT149:IRT153 ISJ149:ISJ153 ISZ149:ISZ153 ITP149:ITP153 IUF149:IUF153 IUV149:IUV153 IVL149:IVL153 IWB149:IWB153 IWR149:IWR153 IXH149:IXH153 IXX149:IXX153 IYN149:IYN153 IZD149:IZD153 IZT149:IZT153 JAJ149:JAJ153 JAZ149:JAZ153 JBP149:JBP153 JCF149:JCF153 JCV149:JCV153 JDL149:JDL153 JEB149:JEB153 JER149:JER153 JFH149:JFH153 JFX149:JFX153 JGN149:JGN153 JHD149:JHD153 JHT149:JHT153 JIJ149:JIJ153 JIZ149:JIZ153 JJP149:JJP153 JKF149:JKF153 JKV149:JKV153 JLL149:JLL153 JMB149:JMB153 JMR149:JMR153 JNH149:JNH153 JNX149:JNX153 JON149:JON153 JPD149:JPD153 JPT149:JPT153 JQJ149:JQJ153 JQZ149:JQZ153 JRP149:JRP153 JSF149:JSF153 JSV149:JSV153 JTL149:JTL153 JUB149:JUB153 JUR149:JUR153 JVH149:JVH153 JVX149:JVX153 JWN149:JWN153 JXD149:JXD153 JXT149:JXT153 JYJ149:JYJ153 JYZ149:JYZ153 JZP149:JZP153 KAF149:KAF153 KAV149:KAV153 KBL149:KBL153 KCB149:KCB153 KCR149:KCR153 KDH149:KDH153 KDX149:KDX153 KEN149:KEN153 KFD149:KFD153 KFT149:KFT153 KGJ149:KGJ153 KGZ149:KGZ153 KHP149:KHP153 KIF149:KIF153 KIV149:KIV153 KJL149:KJL153 KKB149:KKB153 KKR149:KKR153 KLH149:KLH153 KLX149:KLX153 KMN149:KMN153 KND149:KND153 KNT149:KNT153 KOJ149:KOJ153 KOZ149:KOZ153 KPP149:KPP153 KQF149:KQF153 KQV149:KQV153 KRL149:KRL153 KSB149:KSB153 KSR149:KSR153 KTH149:KTH153 KTX149:KTX153 KUN149:KUN153 KVD149:KVD153 KVT149:KVT153 KWJ149:KWJ153 KWZ149:KWZ153 KXP149:KXP153 KYF149:KYF153 KYV149:KYV153 KZL149:KZL153 LAB149:LAB153 LAR149:LAR153 LBH149:LBH153 LBX149:LBX153 LCN149:LCN153 LDD149:LDD153 LDT149:LDT153 LEJ149:LEJ153 LEZ149:LEZ153 LFP149:LFP153 LGF149:LGF153 LGV149:LGV153 LHL149:LHL153 LIB149:LIB153 LIR149:LIR153 LJH149:LJH153 LJX149:LJX153 LKN149:LKN153 LLD149:LLD153 LLT149:LLT153 LMJ149:LMJ153 LMZ149:LMZ153 LNP149:LNP153 LOF149:LOF153 LOV149:LOV153 LPL149:LPL153 LQB149:LQB153 LQR149:LQR153 LRH149:LRH153 LRX149:LRX153 LSN149:LSN153 LTD149:LTD153 LTT149:LTT153 LUJ149:LUJ153 LUZ149:LUZ153 LVP149:LVP153 LWF149:LWF153 LWV149:LWV153 LXL149:LXL153 LYB149:LYB153 LYR149:LYR153 LZH149:LZH153 LZX149:LZX153 MAN149:MAN153 MBD149:MBD153 MBT149:MBT153 MCJ149:MCJ153 MCZ149:MCZ153 MDP149:MDP153 MEF149:MEF153 MEV149:MEV153 MFL149:MFL153 MGB149:MGB153 MGR149:MGR153 MHH149:MHH153 MHX149:MHX153 MIN149:MIN153 MJD149:MJD153 MJT149:MJT153 MKJ149:MKJ153 MKZ149:MKZ153 MLP149:MLP153 MMF149:MMF153 MMV149:MMV153 MNL149:MNL153 MOB149:MOB153 MOR149:MOR153 MPH149:MPH153 MPX149:MPX153 MQN149:MQN153 MRD149:MRD153 MRT149:MRT153 MSJ149:MSJ153 MSZ149:MSZ153 MTP149:MTP153 MUF149:MUF153 MUV149:MUV153 MVL149:MVL153 MWB149:MWB153 MWR149:MWR153 MXH149:MXH153 MXX149:MXX153 MYN149:MYN153 MZD149:MZD153 MZT149:MZT153 NAJ149:NAJ153 NAZ149:NAZ153 NBP149:NBP153 NCF149:NCF153 NCV149:NCV153 NDL149:NDL153 NEB149:NEB153 NER149:NER153 NFH149:NFH153 NFX149:NFX153 NGN149:NGN153 NHD149:NHD153 NHT149:NHT153 NIJ149:NIJ153 NIZ149:NIZ153 NJP149:NJP153 NKF149:NKF153 NKV149:NKV153 NLL149:NLL153 NMB149:NMB153 NMR149:NMR153 NNH149:NNH153 NNX149:NNX153 NON149:NON153 NPD149:NPD153 NPT149:NPT153 NQJ149:NQJ153 NQZ149:NQZ153 NRP149:NRP153 NSF149:NSF153 NSV149:NSV153 NTL149:NTL153 NUB149:NUB153 NUR149:NUR153 NVH149:NVH153 NVX149:NVX153 NWN149:NWN153 NXD149:NXD153 NXT149:NXT153 NYJ149:NYJ153 NYZ149:NYZ153 NZP149:NZP153 OAF149:OAF153 OAV149:OAV153 OBL149:OBL153 OCB149:OCB153 OCR149:OCR153 ODH149:ODH153 ODX149:ODX153 OEN149:OEN153 OFD149:OFD153 OFT149:OFT153 OGJ149:OGJ153 OGZ149:OGZ153 OHP149:OHP153 OIF149:OIF153 OIV149:OIV153 OJL149:OJL153 OKB149:OKB153 OKR149:OKR153 OLH149:OLH153 OLX149:OLX153 OMN149:OMN153 OND149:OND153 ONT149:ONT153 OOJ149:OOJ153 OOZ149:OOZ153 OPP149:OPP153 OQF149:OQF153 OQV149:OQV153 ORL149:ORL153 OSB149:OSB153 OSR149:OSR153 OTH149:OTH153 OTX149:OTX153 OUN149:OUN153 OVD149:OVD153 OVT149:OVT153 OWJ149:OWJ153 OWZ149:OWZ153 OXP149:OXP153 OYF149:OYF153 OYV149:OYV153 OZL149:OZL153 PAB149:PAB153 PAR149:PAR153 PBH149:PBH153 PBX149:PBX153 PCN149:PCN153 PDD149:PDD153 PDT149:PDT153 PEJ149:PEJ153 PEZ149:PEZ153 PFP149:PFP153 PGF149:PGF153 PGV149:PGV153 PHL149:PHL153 PIB149:PIB153 PIR149:PIR153 PJH149:PJH153 PJX149:PJX153 PKN149:PKN153 PLD149:PLD153 PLT149:PLT153 PMJ149:PMJ153 PMZ149:PMZ153 PNP149:PNP153 POF149:POF153 POV149:POV153 PPL149:PPL153 PQB149:PQB153 PQR149:PQR153 PRH149:PRH153 PRX149:PRX153 PSN149:PSN153 PTD149:PTD153 PTT149:PTT153 PUJ149:PUJ153 PUZ149:PUZ153 PVP149:PVP153 PWF149:PWF153 PWV149:PWV153 PXL149:PXL153 PYB149:PYB153 PYR149:PYR153 PZH149:PZH153 PZX149:PZX153 QAN149:QAN153 QBD149:QBD153 QBT149:QBT153 QCJ149:QCJ153 QCZ149:QCZ153 QDP149:QDP153 QEF149:QEF153 QEV149:QEV153 QFL149:QFL153 QGB149:QGB153 QGR149:QGR153 QHH149:QHH153 QHX149:QHX153 QIN149:QIN153 QJD149:QJD153 QJT149:QJT153 QKJ149:QKJ153 QKZ149:QKZ153 QLP149:QLP153 QMF149:QMF153 QMV149:QMV153 QNL149:QNL153 QOB149:QOB153 QOR149:QOR153 QPH149:QPH153 QPX149:QPX153 QQN149:QQN153 QRD149:QRD153 QRT149:QRT153 QSJ149:QSJ153 QSZ149:QSZ153 QTP149:QTP153 QUF149:QUF153 QUV149:QUV153 QVL149:QVL153 QWB149:QWB153 QWR149:QWR153 QXH149:QXH153 QXX149:QXX153 QYN149:QYN153 QZD149:QZD153 QZT149:QZT153 RAJ149:RAJ153 RAZ149:RAZ153 RBP149:RBP153 RCF149:RCF153 RCV149:RCV153 RDL149:RDL153 REB149:REB153 RER149:RER153 RFH149:RFH153 RFX149:RFX153 RGN149:RGN153 RHD149:RHD153 RHT149:RHT153 RIJ149:RIJ153 RIZ149:RIZ153 RJP149:RJP153 RKF149:RKF153 RKV149:RKV153 RLL149:RLL153 RMB149:RMB153 RMR149:RMR153 RNH149:RNH153 RNX149:RNX153 RON149:RON153 RPD149:RPD153 RPT149:RPT153 RQJ149:RQJ153 RQZ149:RQZ153 RRP149:RRP153 RSF149:RSF153 RSV149:RSV153 RTL149:RTL153 RUB149:RUB153 RUR149:RUR153 RVH149:RVH153 RVX149:RVX153 RWN149:RWN153 RXD149:RXD153 RXT149:RXT153 RYJ149:RYJ153 RYZ149:RYZ153 RZP149:RZP153 SAF149:SAF153 SAV149:SAV153 SBL149:SBL153 SCB149:SCB153 SCR149:SCR153 SDH149:SDH153 SDX149:SDX153 SEN149:SEN153 SFD149:SFD153 SFT149:SFT153 SGJ149:SGJ153 SGZ149:SGZ153 SHP149:SHP153 SIF149:SIF153 SIV149:SIV153 SJL149:SJL153 SKB149:SKB153 SKR149:SKR153 SLH149:SLH153 SLX149:SLX153 SMN149:SMN153 SND149:SND153 SNT149:SNT153 SOJ149:SOJ153 SOZ149:SOZ153 SPP149:SPP153 SQF149:SQF153 SQV149:SQV153 SRL149:SRL153 SSB149:SSB153 SSR149:SSR153 STH149:STH153 STX149:STX153 SUN149:SUN153 SVD149:SVD153 SVT149:SVT153 SWJ149:SWJ153 SWZ149:SWZ153 SXP149:SXP153 SYF149:SYF153 SYV149:SYV153 SZL149:SZL153 TAB149:TAB153 TAR149:TAR153 TBH149:TBH153 TBX149:TBX153 TCN149:TCN153 TDD149:TDD153 TDT149:TDT153 TEJ149:TEJ153 TEZ149:TEZ153 TFP149:TFP153 TGF149:TGF153 TGV149:TGV153 THL149:THL153 TIB149:TIB153 TIR149:TIR153 TJH149:TJH153 TJX149:TJX153 TKN149:TKN153 TLD149:TLD153 TLT149:TLT153 TMJ149:TMJ153 TMZ149:TMZ153 TNP149:TNP153 TOF149:TOF153 TOV149:TOV153 TPL149:TPL153 TQB149:TQB153 TQR149:TQR153 TRH149:TRH153 TRX149:TRX153 TSN149:TSN153 TTD149:TTD153 TTT149:TTT153 TUJ149:TUJ153 TUZ149:TUZ153 TVP149:TVP153 TWF149:TWF153 TWV149:TWV153 TXL149:TXL153 TYB149:TYB153 TYR149:TYR153 TZH149:TZH153 TZX149:TZX153 UAN149:UAN153 UBD149:UBD153 UBT149:UBT153 UCJ149:UCJ153 UCZ149:UCZ153 UDP149:UDP153 UEF149:UEF153 UEV149:UEV153 UFL149:UFL153 UGB149:UGB153 UGR149:UGR153 UHH149:UHH153 UHX149:UHX153 UIN149:UIN153 UJD149:UJD153 UJT149:UJT153 UKJ149:UKJ153 UKZ149:UKZ153 ULP149:ULP153 UMF149:UMF153 UMV149:UMV153 UNL149:UNL153 UOB149:UOB153 UOR149:UOR153 UPH149:UPH153 UPX149:UPX153 UQN149:UQN153 URD149:URD153 URT149:URT153 USJ149:USJ153 USZ149:USZ153 UTP149:UTP153 UUF149:UUF153 UUV149:UUV153 UVL149:UVL153 UWB149:UWB153 UWR149:UWR153 UXH149:UXH153 UXX149:UXX153 UYN149:UYN153 UZD149:UZD153 UZT149:UZT153 VAJ149:VAJ153 VAZ149:VAZ153 VBP149:VBP153 VCF149:VCF153 VCV149:VCV153 VDL149:VDL153 VEB149:VEB153 VER149:VER153 VFH149:VFH153 VFX149:VFX153 VGN149:VGN153 VHD149:VHD153 VHT149:VHT153 VIJ149:VIJ153 VIZ149:VIZ153 VJP149:VJP153 VKF149:VKF153 VKV149:VKV153 VLL149:VLL153 VMB149:VMB153 VMR149:VMR153 VNH149:VNH153 VNX149:VNX153 VON149:VON153 VPD149:VPD153 VPT149:VPT153 VQJ149:VQJ153 VQZ149:VQZ153 VRP149:VRP153 VSF149:VSF153 VSV149:VSV153 VTL149:VTL153 VUB149:VUB153 VUR149:VUR153 VVH149:VVH153 VVX149:VVX153 VWN149:VWN153 VXD149:VXD153 VXT149:VXT153 VYJ149:VYJ153 VYZ149:VYZ153 VZP149:VZP153 WAF149:WAF153 WAV149:WAV153 WBL149:WBL153 WCB149:WCB153 WCR149:WCR153 WDH149:WDH153 WDX149:WDX153 WEN149:WEN153 WFD149:WFD153 WFT149:WFT153 WGJ149:WGJ153 WGZ149:WGZ153 WHP149:WHP153 WIF149:WIF153 WIV149:WIV153 WJL149:WJL153 WKB149:WKB153 WKR149:WKR153 WLH149:WLH153 WLX149:WLX153 WMN149:WMN153 WND149:WND153 WNT149:WNT153 WOJ149:WOJ153 WOZ149:WOZ153 WPP149:WPP153 WQF149:WQF153 WQV149:WQV153 WRL149:WRL153 WSB149:WSB153 WSR149:WSR153 WTH149:WTH153 WTX149:WTX153 WUN149:WUN153 WVD149:WVD153 WVT149:WVT153 WWJ149:WWJ153 WWZ149:WWZ153 WXP149:WXP153 WYF149:WYF153 WYV149:WYV153 WZL149:WZL153 XAB149:XAB153 XAR149:XAR153 XBH149:XBH153 XBX149:XBX153 XCN149:XCN153 XDD149:XDD153 XDT149:XDT153 XEJ149:XEJ153 XEZ149:XEZ153">
    <cfRule type="cellIs" dxfId="225" priority="698" operator="greaterThan">
      <formula>0</formula>
    </cfRule>
    <cfRule type="cellIs" dxfId="224" priority="697" operator="lessThan">
      <formula>0</formula>
    </cfRule>
  </conditionalFormatting>
  <conditionalFormatting sqref="N155:N159 AB155:AB159 AR155:AR159 BH155:BH159 BX155:BX159 CN155:CN159 DD155:DD159 DT155:DT159 EJ155:EJ159 EZ155:EZ159 FP155:FP159 GF155:GF159 GV155:GV159 HL155:HL159 IB155:IB159 IR155:IR159 JH155:JH159 JX155:JX159 KN155:KN159 LD155:LD159 LT155:LT159 MJ155:MJ159 MZ155:MZ159 NP155:NP159 OF155:OF159 OV155:OV159 PL155:PL159 QB155:QB159 QR155:QR159 RH155:RH159 RX155:RX159 SN155:SN159 TD155:TD159 TT155:TT159 UJ155:UJ159 UZ155:UZ159 VP155:VP159 WF155:WF159 WV155:WV159 XL155:XL159 YB155:YB159 YR155:YR159 ZH155:ZH159 ZX155:ZX159 AAN155:AAN159 ABD155:ABD159 ABT155:ABT159 ACJ155:ACJ159 ACZ155:ACZ159 ADP155:ADP159 AEF155:AEF159 AEV155:AEV159 AFL155:AFL159 AGB155:AGB159 AGR155:AGR159 AHH155:AHH159 AHX155:AHX159 AIN155:AIN159 AJD155:AJD159 AJT155:AJT159 AKJ155:AKJ159 AKZ155:AKZ159 ALP155:ALP159 AMF155:AMF159 AMV155:AMV159 ANL155:ANL159 AOB155:AOB159 AOR155:AOR159 APH155:APH159 APX155:APX159 AQN155:AQN159 ARD155:ARD159 ART155:ART159 ASJ155:ASJ159 ASZ155:ASZ159 ATP155:ATP159 AUF155:AUF159 AUV155:AUV159 AVL155:AVL159 AWB155:AWB159 AWR155:AWR159 AXH155:AXH159 AXX155:AXX159 AYN155:AYN159 AZD155:AZD159 AZT155:AZT159 BAJ155:BAJ159 BAZ155:BAZ159 BBP155:BBP159 BCF155:BCF159 BCV155:BCV159 BDL155:BDL159 BEB155:BEB159 BER155:BER159 BFH155:BFH159 BFX155:BFX159 BGN155:BGN159 BHD155:BHD159 BHT155:BHT159 BIJ155:BIJ159 BIZ155:BIZ159 BJP155:BJP159 BKF155:BKF159 BKV155:BKV159 BLL155:BLL159 BMB155:BMB159 BMR155:BMR159 BNH155:BNH159 BNX155:BNX159 BON155:BON159 BPD155:BPD159 BPT155:BPT159 BQJ155:BQJ159 BQZ155:BQZ159 BRP155:BRP159 BSF155:BSF159 BSV155:BSV159 BTL155:BTL159 BUB155:BUB159 BUR155:BUR159 BVH155:BVH159 BVX155:BVX159 BWN155:BWN159 BXD155:BXD159 BXT155:BXT159 BYJ155:BYJ159 BYZ155:BYZ159 BZP155:BZP159 CAF155:CAF159 CAV155:CAV159 CBL155:CBL159 CCB155:CCB159 CCR155:CCR159 CDH155:CDH159 CDX155:CDX159 CEN155:CEN159 CFD155:CFD159 CFT155:CFT159 CGJ155:CGJ159 CGZ155:CGZ159 CHP155:CHP159 CIF155:CIF159 CIV155:CIV159 CJL155:CJL159 CKB155:CKB159 CKR155:CKR159 CLH155:CLH159 CLX155:CLX159 CMN155:CMN159 CND155:CND159 CNT155:CNT159 COJ155:COJ159 COZ155:COZ159 CPP155:CPP159 CQF155:CQF159 CQV155:CQV159 CRL155:CRL159 CSB155:CSB159 CSR155:CSR159 CTH155:CTH159 CTX155:CTX159 CUN155:CUN159 CVD155:CVD159 CVT155:CVT159 CWJ155:CWJ159 CWZ155:CWZ159 CXP155:CXP159 CYF155:CYF159 CYV155:CYV159 CZL155:CZL159 DAB155:DAB159 DAR155:DAR159 DBH155:DBH159 DBX155:DBX159 DCN155:DCN159 DDD155:DDD159 DDT155:DDT159 DEJ155:DEJ159 DEZ155:DEZ159 DFP155:DFP159 DGF155:DGF159 DGV155:DGV159 DHL155:DHL159 DIB155:DIB159 DIR155:DIR159 DJH155:DJH159 DJX155:DJX159 DKN155:DKN159 DLD155:DLD159 DLT155:DLT159 DMJ155:DMJ159 DMZ155:DMZ159 DNP155:DNP159 DOF155:DOF159 DOV155:DOV159 DPL155:DPL159 DQB155:DQB159 DQR155:DQR159 DRH155:DRH159 DRX155:DRX159 DSN155:DSN159 DTD155:DTD159 DTT155:DTT159 DUJ155:DUJ159 DUZ155:DUZ159 DVP155:DVP159 DWF155:DWF159 DWV155:DWV159 DXL155:DXL159 DYB155:DYB159 DYR155:DYR159 DZH155:DZH159 DZX155:DZX159 EAN155:EAN159 EBD155:EBD159 EBT155:EBT159 ECJ155:ECJ159 ECZ155:ECZ159 EDP155:EDP159 EEF155:EEF159 EEV155:EEV159 EFL155:EFL159 EGB155:EGB159 EGR155:EGR159 EHH155:EHH159 EHX155:EHX159 EIN155:EIN159 EJD155:EJD159 EJT155:EJT159 EKJ155:EKJ159 EKZ155:EKZ159 ELP155:ELP159 EMF155:EMF159 EMV155:EMV159 ENL155:ENL159 EOB155:EOB159 EOR155:EOR159 EPH155:EPH159 EPX155:EPX159 EQN155:EQN159 ERD155:ERD159 ERT155:ERT159 ESJ155:ESJ159 ESZ155:ESZ159 ETP155:ETP159 EUF155:EUF159 EUV155:EUV159 EVL155:EVL159 EWB155:EWB159 EWR155:EWR159 EXH155:EXH159 EXX155:EXX159 EYN155:EYN159 EZD155:EZD159 EZT155:EZT159 FAJ155:FAJ159 FAZ155:FAZ159 FBP155:FBP159 FCF155:FCF159 FCV155:FCV159 FDL155:FDL159 FEB155:FEB159 FER155:FER159 FFH155:FFH159 FFX155:FFX159 FGN155:FGN159 FHD155:FHD159 FHT155:FHT159 FIJ155:FIJ159 FIZ155:FIZ159 FJP155:FJP159 FKF155:FKF159 FKV155:FKV159 FLL155:FLL159 FMB155:FMB159 FMR155:FMR159 FNH155:FNH159 FNX155:FNX159 FON155:FON159 FPD155:FPD159 FPT155:FPT159 FQJ155:FQJ159 FQZ155:FQZ159 FRP155:FRP159 FSF155:FSF159 FSV155:FSV159 FTL155:FTL159 FUB155:FUB159 FUR155:FUR159 FVH155:FVH159 FVX155:FVX159 FWN155:FWN159 FXD155:FXD159 FXT155:FXT159 FYJ155:FYJ159 FYZ155:FYZ159 FZP155:FZP159 GAF155:GAF159 GAV155:GAV159 GBL155:GBL159 GCB155:GCB159 GCR155:GCR159 GDH155:GDH159 GDX155:GDX159 GEN155:GEN159 GFD155:GFD159 GFT155:GFT159 GGJ155:GGJ159 GGZ155:GGZ159 GHP155:GHP159 GIF155:GIF159 GIV155:GIV159 GJL155:GJL159 GKB155:GKB159 GKR155:GKR159 GLH155:GLH159 GLX155:GLX159 GMN155:GMN159 GND155:GND159 GNT155:GNT159 GOJ155:GOJ159 GOZ155:GOZ159 GPP155:GPP159 GQF155:GQF159 GQV155:GQV159 GRL155:GRL159 GSB155:GSB159 GSR155:GSR159 GTH155:GTH159 GTX155:GTX159 GUN155:GUN159 GVD155:GVD159 GVT155:GVT159 GWJ155:GWJ159 GWZ155:GWZ159 GXP155:GXP159 GYF155:GYF159 GYV155:GYV159 GZL155:GZL159 HAB155:HAB159 HAR155:HAR159 HBH155:HBH159 HBX155:HBX159 HCN155:HCN159 HDD155:HDD159 HDT155:HDT159 HEJ155:HEJ159 HEZ155:HEZ159 HFP155:HFP159 HGF155:HGF159 HGV155:HGV159 HHL155:HHL159 HIB155:HIB159 HIR155:HIR159 HJH155:HJH159 HJX155:HJX159 HKN155:HKN159 HLD155:HLD159 HLT155:HLT159 HMJ155:HMJ159 HMZ155:HMZ159 HNP155:HNP159 HOF155:HOF159 HOV155:HOV159 HPL155:HPL159 HQB155:HQB159 HQR155:HQR159 HRH155:HRH159 HRX155:HRX159 HSN155:HSN159 HTD155:HTD159 HTT155:HTT159 HUJ155:HUJ159 HUZ155:HUZ159 HVP155:HVP159 HWF155:HWF159 HWV155:HWV159 HXL155:HXL159 HYB155:HYB159 HYR155:HYR159 HZH155:HZH159 HZX155:HZX159 IAN155:IAN159 IBD155:IBD159 IBT155:IBT159 ICJ155:ICJ159 ICZ155:ICZ159 IDP155:IDP159 IEF155:IEF159 IEV155:IEV159 IFL155:IFL159 IGB155:IGB159 IGR155:IGR159 IHH155:IHH159 IHX155:IHX159 IIN155:IIN159 IJD155:IJD159 IJT155:IJT159 IKJ155:IKJ159 IKZ155:IKZ159 ILP155:ILP159 IMF155:IMF159 IMV155:IMV159 INL155:INL159 IOB155:IOB159 IOR155:IOR159 IPH155:IPH159 IPX155:IPX159 IQN155:IQN159 IRD155:IRD159 IRT155:IRT159 ISJ155:ISJ159 ISZ155:ISZ159 ITP155:ITP159 IUF155:IUF159 IUV155:IUV159 IVL155:IVL159 IWB155:IWB159 IWR155:IWR159 IXH155:IXH159 IXX155:IXX159 IYN155:IYN159 IZD155:IZD159 IZT155:IZT159 JAJ155:JAJ159 JAZ155:JAZ159 JBP155:JBP159 JCF155:JCF159 JCV155:JCV159 JDL155:JDL159 JEB155:JEB159 JER155:JER159 JFH155:JFH159 JFX155:JFX159 JGN155:JGN159 JHD155:JHD159 JHT155:JHT159 JIJ155:JIJ159 JIZ155:JIZ159 JJP155:JJP159 JKF155:JKF159 JKV155:JKV159 JLL155:JLL159 JMB155:JMB159 JMR155:JMR159 JNH155:JNH159 JNX155:JNX159 JON155:JON159 JPD155:JPD159 JPT155:JPT159 JQJ155:JQJ159 JQZ155:JQZ159 JRP155:JRP159 JSF155:JSF159 JSV155:JSV159 JTL155:JTL159 JUB155:JUB159 JUR155:JUR159 JVH155:JVH159 JVX155:JVX159 JWN155:JWN159 JXD155:JXD159 JXT155:JXT159 JYJ155:JYJ159 JYZ155:JYZ159 JZP155:JZP159 KAF155:KAF159 KAV155:KAV159 KBL155:KBL159 KCB155:KCB159 KCR155:KCR159 KDH155:KDH159 KDX155:KDX159 KEN155:KEN159 KFD155:KFD159 KFT155:KFT159 KGJ155:KGJ159 KGZ155:KGZ159 KHP155:KHP159 KIF155:KIF159 KIV155:KIV159 KJL155:KJL159 KKB155:KKB159 KKR155:KKR159 KLH155:KLH159 KLX155:KLX159 KMN155:KMN159 KND155:KND159 KNT155:KNT159 KOJ155:KOJ159 KOZ155:KOZ159 KPP155:KPP159 KQF155:KQF159 KQV155:KQV159 KRL155:KRL159 KSB155:KSB159 KSR155:KSR159 KTH155:KTH159 KTX155:KTX159 KUN155:KUN159 KVD155:KVD159 KVT155:KVT159 KWJ155:KWJ159 KWZ155:KWZ159 KXP155:KXP159 KYF155:KYF159 KYV155:KYV159 KZL155:KZL159 LAB155:LAB159 LAR155:LAR159 LBH155:LBH159 LBX155:LBX159 LCN155:LCN159 LDD155:LDD159 LDT155:LDT159 LEJ155:LEJ159 LEZ155:LEZ159 LFP155:LFP159 LGF155:LGF159 LGV155:LGV159 LHL155:LHL159 LIB155:LIB159 LIR155:LIR159 LJH155:LJH159 LJX155:LJX159 LKN155:LKN159 LLD155:LLD159 LLT155:LLT159 LMJ155:LMJ159 LMZ155:LMZ159 LNP155:LNP159 LOF155:LOF159 LOV155:LOV159 LPL155:LPL159 LQB155:LQB159 LQR155:LQR159 LRH155:LRH159 LRX155:LRX159 LSN155:LSN159 LTD155:LTD159 LTT155:LTT159 LUJ155:LUJ159 LUZ155:LUZ159 LVP155:LVP159 LWF155:LWF159 LWV155:LWV159 LXL155:LXL159 LYB155:LYB159 LYR155:LYR159 LZH155:LZH159 LZX155:LZX159 MAN155:MAN159 MBD155:MBD159 MBT155:MBT159 MCJ155:MCJ159 MCZ155:MCZ159 MDP155:MDP159 MEF155:MEF159 MEV155:MEV159 MFL155:MFL159 MGB155:MGB159 MGR155:MGR159 MHH155:MHH159 MHX155:MHX159 MIN155:MIN159 MJD155:MJD159 MJT155:MJT159 MKJ155:MKJ159 MKZ155:MKZ159 MLP155:MLP159 MMF155:MMF159 MMV155:MMV159 MNL155:MNL159 MOB155:MOB159 MOR155:MOR159 MPH155:MPH159 MPX155:MPX159 MQN155:MQN159 MRD155:MRD159 MRT155:MRT159 MSJ155:MSJ159 MSZ155:MSZ159 MTP155:MTP159 MUF155:MUF159 MUV155:MUV159 MVL155:MVL159 MWB155:MWB159 MWR155:MWR159 MXH155:MXH159 MXX155:MXX159 MYN155:MYN159 MZD155:MZD159 MZT155:MZT159 NAJ155:NAJ159 NAZ155:NAZ159 NBP155:NBP159 NCF155:NCF159 NCV155:NCV159 NDL155:NDL159 NEB155:NEB159 NER155:NER159 NFH155:NFH159 NFX155:NFX159 NGN155:NGN159 NHD155:NHD159 NHT155:NHT159 NIJ155:NIJ159 NIZ155:NIZ159 NJP155:NJP159 NKF155:NKF159 NKV155:NKV159 NLL155:NLL159 NMB155:NMB159 NMR155:NMR159 NNH155:NNH159 NNX155:NNX159 NON155:NON159 NPD155:NPD159 NPT155:NPT159 NQJ155:NQJ159 NQZ155:NQZ159 NRP155:NRP159 NSF155:NSF159 NSV155:NSV159 NTL155:NTL159 NUB155:NUB159 NUR155:NUR159 NVH155:NVH159 NVX155:NVX159 NWN155:NWN159 NXD155:NXD159 NXT155:NXT159 NYJ155:NYJ159 NYZ155:NYZ159 NZP155:NZP159 OAF155:OAF159 OAV155:OAV159 OBL155:OBL159 OCB155:OCB159 OCR155:OCR159 ODH155:ODH159 ODX155:ODX159 OEN155:OEN159 OFD155:OFD159 OFT155:OFT159 OGJ155:OGJ159 OGZ155:OGZ159 OHP155:OHP159 OIF155:OIF159 OIV155:OIV159 OJL155:OJL159 OKB155:OKB159 OKR155:OKR159 OLH155:OLH159 OLX155:OLX159 OMN155:OMN159 OND155:OND159 ONT155:ONT159 OOJ155:OOJ159 OOZ155:OOZ159 OPP155:OPP159 OQF155:OQF159 OQV155:OQV159 ORL155:ORL159 OSB155:OSB159 OSR155:OSR159 OTH155:OTH159 OTX155:OTX159 OUN155:OUN159 OVD155:OVD159 OVT155:OVT159 OWJ155:OWJ159 OWZ155:OWZ159 OXP155:OXP159 OYF155:OYF159 OYV155:OYV159 OZL155:OZL159 PAB155:PAB159 PAR155:PAR159 PBH155:PBH159 PBX155:PBX159 PCN155:PCN159 PDD155:PDD159 PDT155:PDT159 PEJ155:PEJ159 PEZ155:PEZ159 PFP155:PFP159 PGF155:PGF159 PGV155:PGV159 PHL155:PHL159 PIB155:PIB159 PIR155:PIR159 PJH155:PJH159 PJX155:PJX159 PKN155:PKN159 PLD155:PLD159 PLT155:PLT159 PMJ155:PMJ159 PMZ155:PMZ159 PNP155:PNP159 POF155:POF159 POV155:POV159 PPL155:PPL159 PQB155:PQB159 PQR155:PQR159 PRH155:PRH159 PRX155:PRX159 PSN155:PSN159 PTD155:PTD159 PTT155:PTT159 PUJ155:PUJ159 PUZ155:PUZ159 PVP155:PVP159 PWF155:PWF159 PWV155:PWV159 PXL155:PXL159 PYB155:PYB159 PYR155:PYR159 PZH155:PZH159 PZX155:PZX159 QAN155:QAN159 QBD155:QBD159 QBT155:QBT159 QCJ155:QCJ159 QCZ155:QCZ159 QDP155:QDP159 QEF155:QEF159 QEV155:QEV159 QFL155:QFL159 QGB155:QGB159 QGR155:QGR159 QHH155:QHH159 QHX155:QHX159 QIN155:QIN159 QJD155:QJD159 QJT155:QJT159 QKJ155:QKJ159 QKZ155:QKZ159 QLP155:QLP159 QMF155:QMF159 QMV155:QMV159 QNL155:QNL159 QOB155:QOB159 QOR155:QOR159 QPH155:QPH159 QPX155:QPX159 QQN155:QQN159 QRD155:QRD159 QRT155:QRT159 QSJ155:QSJ159 QSZ155:QSZ159 QTP155:QTP159 QUF155:QUF159 QUV155:QUV159 QVL155:QVL159 QWB155:QWB159 QWR155:QWR159 QXH155:QXH159 QXX155:QXX159 QYN155:QYN159 QZD155:QZD159 QZT155:QZT159 RAJ155:RAJ159 RAZ155:RAZ159 RBP155:RBP159 RCF155:RCF159 RCV155:RCV159 RDL155:RDL159 REB155:REB159 RER155:RER159 RFH155:RFH159 RFX155:RFX159 RGN155:RGN159 RHD155:RHD159 RHT155:RHT159 RIJ155:RIJ159 RIZ155:RIZ159 RJP155:RJP159 RKF155:RKF159 RKV155:RKV159 RLL155:RLL159 RMB155:RMB159 RMR155:RMR159 RNH155:RNH159 RNX155:RNX159 RON155:RON159 RPD155:RPD159 RPT155:RPT159 RQJ155:RQJ159 RQZ155:RQZ159 RRP155:RRP159 RSF155:RSF159 RSV155:RSV159 RTL155:RTL159 RUB155:RUB159 RUR155:RUR159 RVH155:RVH159 RVX155:RVX159 RWN155:RWN159 RXD155:RXD159 RXT155:RXT159 RYJ155:RYJ159 RYZ155:RYZ159 RZP155:RZP159 SAF155:SAF159 SAV155:SAV159 SBL155:SBL159 SCB155:SCB159 SCR155:SCR159 SDH155:SDH159 SDX155:SDX159 SEN155:SEN159 SFD155:SFD159 SFT155:SFT159 SGJ155:SGJ159 SGZ155:SGZ159 SHP155:SHP159 SIF155:SIF159 SIV155:SIV159 SJL155:SJL159 SKB155:SKB159 SKR155:SKR159 SLH155:SLH159 SLX155:SLX159 SMN155:SMN159 SND155:SND159 SNT155:SNT159 SOJ155:SOJ159 SOZ155:SOZ159 SPP155:SPP159 SQF155:SQF159 SQV155:SQV159 SRL155:SRL159 SSB155:SSB159 SSR155:SSR159 STH155:STH159 STX155:STX159 SUN155:SUN159 SVD155:SVD159 SVT155:SVT159 SWJ155:SWJ159 SWZ155:SWZ159 SXP155:SXP159 SYF155:SYF159 SYV155:SYV159 SZL155:SZL159 TAB155:TAB159 TAR155:TAR159 TBH155:TBH159 TBX155:TBX159 TCN155:TCN159 TDD155:TDD159 TDT155:TDT159 TEJ155:TEJ159 TEZ155:TEZ159 TFP155:TFP159 TGF155:TGF159 TGV155:TGV159 THL155:THL159 TIB155:TIB159 TIR155:TIR159 TJH155:TJH159 TJX155:TJX159 TKN155:TKN159 TLD155:TLD159 TLT155:TLT159 TMJ155:TMJ159 TMZ155:TMZ159 TNP155:TNP159 TOF155:TOF159 TOV155:TOV159 TPL155:TPL159 TQB155:TQB159 TQR155:TQR159 TRH155:TRH159 TRX155:TRX159 TSN155:TSN159 TTD155:TTD159 TTT155:TTT159 TUJ155:TUJ159 TUZ155:TUZ159 TVP155:TVP159 TWF155:TWF159 TWV155:TWV159 TXL155:TXL159 TYB155:TYB159 TYR155:TYR159 TZH155:TZH159 TZX155:TZX159 UAN155:UAN159 UBD155:UBD159 UBT155:UBT159 UCJ155:UCJ159 UCZ155:UCZ159 UDP155:UDP159 UEF155:UEF159 UEV155:UEV159 UFL155:UFL159 UGB155:UGB159 UGR155:UGR159 UHH155:UHH159 UHX155:UHX159 UIN155:UIN159 UJD155:UJD159 UJT155:UJT159 UKJ155:UKJ159 UKZ155:UKZ159 ULP155:ULP159 UMF155:UMF159 UMV155:UMV159 UNL155:UNL159 UOB155:UOB159 UOR155:UOR159 UPH155:UPH159 UPX155:UPX159 UQN155:UQN159 URD155:URD159 URT155:URT159 USJ155:USJ159 USZ155:USZ159 UTP155:UTP159 UUF155:UUF159 UUV155:UUV159 UVL155:UVL159 UWB155:UWB159 UWR155:UWR159 UXH155:UXH159 UXX155:UXX159 UYN155:UYN159 UZD155:UZD159 UZT155:UZT159 VAJ155:VAJ159 VAZ155:VAZ159 VBP155:VBP159 VCF155:VCF159 VCV155:VCV159 VDL155:VDL159 VEB155:VEB159 VER155:VER159 VFH155:VFH159 VFX155:VFX159 VGN155:VGN159 VHD155:VHD159 VHT155:VHT159 VIJ155:VIJ159 VIZ155:VIZ159 VJP155:VJP159 VKF155:VKF159 VKV155:VKV159 VLL155:VLL159 VMB155:VMB159 VMR155:VMR159 VNH155:VNH159 VNX155:VNX159 VON155:VON159 VPD155:VPD159 VPT155:VPT159 VQJ155:VQJ159 VQZ155:VQZ159 VRP155:VRP159 VSF155:VSF159 VSV155:VSV159 VTL155:VTL159 VUB155:VUB159 VUR155:VUR159 VVH155:VVH159 VVX155:VVX159 VWN155:VWN159 VXD155:VXD159 VXT155:VXT159 VYJ155:VYJ159 VYZ155:VYZ159 VZP155:VZP159 WAF155:WAF159 WAV155:WAV159 WBL155:WBL159 WCB155:WCB159 WCR155:WCR159 WDH155:WDH159 WDX155:WDX159 WEN155:WEN159 WFD155:WFD159 WFT155:WFT159 WGJ155:WGJ159 WGZ155:WGZ159 WHP155:WHP159 WIF155:WIF159 WIV155:WIV159 WJL155:WJL159 WKB155:WKB159 WKR155:WKR159 WLH155:WLH159 WLX155:WLX159 WMN155:WMN159 WND155:WND159 WNT155:WNT159 WOJ155:WOJ159 WOZ155:WOZ159 WPP155:WPP159 WQF155:WQF159 WQV155:WQV159 WRL155:WRL159 WSB155:WSB159 WSR155:WSR159 WTH155:WTH159 WTX155:WTX159 WUN155:WUN159 WVD155:WVD159 WVT155:WVT159 WWJ155:WWJ159 WWZ155:WWZ159 WXP155:WXP159 WYF155:WYF159 WYV155:WYV159 WZL155:WZL159 XAB155:XAB159 XAR155:XAR159 XBH155:XBH159 XBX155:XBX159 XCN155:XCN159 XDD155:XDD159 XDT155:XDT159 XEJ155:XEJ159 XEZ155:XEZ159">
    <cfRule type="cellIs" dxfId="223" priority="696" operator="greaterThan">
      <formula>0</formula>
    </cfRule>
    <cfRule type="cellIs" dxfId="222" priority="695" operator="lessThan">
      <formula>0</formula>
    </cfRule>
  </conditionalFormatting>
  <conditionalFormatting sqref="N166:N170">
    <cfRule type="cellIs" dxfId="221" priority="897" operator="lessThan">
      <formula>0</formula>
    </cfRule>
    <cfRule type="cellIs" dxfId="220" priority="898" operator="greaterThan">
      <formula>0</formula>
    </cfRule>
  </conditionalFormatting>
  <conditionalFormatting sqref="N172:N176">
    <cfRule type="cellIs" dxfId="219" priority="842" operator="greaterThan">
      <formula>0</formula>
    </cfRule>
    <cfRule type="cellIs" dxfId="218" priority="841" operator="lessThan">
      <formula>0</formula>
    </cfRule>
  </conditionalFormatting>
  <conditionalFormatting sqref="N178:N182">
    <cfRule type="cellIs" dxfId="217" priority="840" operator="greaterThan">
      <formula>0</formula>
    </cfRule>
    <cfRule type="cellIs" dxfId="216" priority="839" operator="lessThan">
      <formula>0</formula>
    </cfRule>
  </conditionalFormatting>
  <conditionalFormatting sqref="N184:N188">
    <cfRule type="cellIs" dxfId="215" priority="837" operator="lessThan">
      <formula>0</formula>
    </cfRule>
    <cfRule type="cellIs" dxfId="214" priority="838" operator="greaterThan">
      <formula>0</formula>
    </cfRule>
  </conditionalFormatting>
  <conditionalFormatting sqref="N195:N199">
    <cfRule type="cellIs" dxfId="213" priority="889" operator="lessThan">
      <formula>0</formula>
    </cfRule>
    <cfRule type="cellIs" dxfId="212" priority="890" operator="greaterThan">
      <formula>0</formula>
    </cfRule>
  </conditionalFormatting>
  <conditionalFormatting sqref="N201:N205">
    <cfRule type="cellIs" dxfId="211" priority="888" operator="greaterThan">
      <formula>0</formula>
    </cfRule>
    <cfRule type="cellIs" dxfId="210" priority="887" operator="lessThan">
      <formula>0</formula>
    </cfRule>
  </conditionalFormatting>
  <conditionalFormatting sqref="N207:N211">
    <cfRule type="cellIs" dxfId="209" priority="886" operator="greaterThan">
      <formula>0</formula>
    </cfRule>
    <cfRule type="cellIs" dxfId="208" priority="885" operator="lessThan">
      <formula>0</formula>
    </cfRule>
  </conditionalFormatting>
  <conditionalFormatting sqref="N213:N217">
    <cfRule type="cellIs" dxfId="207" priority="884" operator="greaterThan">
      <formula>0</formula>
    </cfRule>
    <cfRule type="cellIs" dxfId="206" priority="883" operator="lessThan">
      <formula>0</formula>
    </cfRule>
  </conditionalFormatting>
  <conditionalFormatting sqref="P9:P14">
    <cfRule type="cellIs" dxfId="205" priority="161" operator="lessThan">
      <formula>0</formula>
    </cfRule>
    <cfRule type="cellIs" dxfId="204" priority="162" operator="greaterThan">
      <formula>0</formula>
    </cfRule>
  </conditionalFormatting>
  <conditionalFormatting sqref="P42:P47">
    <cfRule type="cellIs" dxfId="197" priority="344" operator="greaterThan">
      <formula>0</formula>
    </cfRule>
    <cfRule type="cellIs" dxfId="196" priority="343" operator="lessThan">
      <formula>0</formula>
    </cfRule>
  </conditionalFormatting>
  <conditionalFormatting sqref="P49:P54">
    <cfRule type="cellIs" dxfId="195" priority="170" operator="greaterThan">
      <formula>0</formula>
    </cfRule>
    <cfRule type="cellIs" dxfId="194" priority="169" operator="lessThan">
      <formula>0</formula>
    </cfRule>
  </conditionalFormatting>
  <conditionalFormatting sqref="P56:P61">
    <cfRule type="cellIs" dxfId="193" priority="168" operator="greaterThan">
      <formula>0</formula>
    </cfRule>
    <cfRule type="cellIs" dxfId="192" priority="167" operator="lessThan">
      <formula>0</formula>
    </cfRule>
  </conditionalFormatting>
  <conditionalFormatting sqref="P63:P68">
    <cfRule type="cellIs" dxfId="191" priority="166" operator="greaterThan">
      <formula>0</formula>
    </cfRule>
    <cfRule type="cellIs" dxfId="190" priority="165" operator="lessThan">
      <formula>0</formula>
    </cfRule>
  </conditionalFormatting>
  <conditionalFormatting sqref="P75:P80">
    <cfRule type="cellIs" dxfId="189" priority="319" operator="lessThan">
      <formula>0</formula>
    </cfRule>
    <cfRule type="cellIs" dxfId="188" priority="320" operator="greaterThan">
      <formula>0</formula>
    </cfRule>
  </conditionalFormatting>
  <conditionalFormatting sqref="P82:P87">
    <cfRule type="cellIs" dxfId="187" priority="367" operator="lessThan">
      <formula>0</formula>
    </cfRule>
    <cfRule type="cellIs" dxfId="186" priority="368" operator="greaterThan">
      <formula>0</formula>
    </cfRule>
  </conditionalFormatting>
  <conditionalFormatting sqref="P89:P94">
    <cfRule type="cellIs" dxfId="185" priority="366" operator="greaterThan">
      <formula>0</formula>
    </cfRule>
    <cfRule type="cellIs" dxfId="184" priority="365" operator="lessThan">
      <formula>0</formula>
    </cfRule>
  </conditionalFormatting>
  <conditionalFormatting sqref="P96:P101">
    <cfRule type="cellIs" dxfId="183" priority="302" operator="greaterThan">
      <formula>0</formula>
    </cfRule>
    <cfRule type="cellIs" dxfId="182" priority="301" operator="lessThan">
      <formula>0</formula>
    </cfRule>
  </conditionalFormatting>
  <conditionalFormatting sqref="P108:P112">
    <cfRule type="cellIs" dxfId="181" priority="664" operator="greaterThan">
      <formula>0</formula>
    </cfRule>
    <cfRule type="cellIs" dxfId="180" priority="663" operator="lessThan">
      <formula>0</formula>
    </cfRule>
  </conditionalFormatting>
  <conditionalFormatting sqref="P114:P118">
    <cfRule type="cellIs" dxfId="179" priority="530" operator="greaterThan">
      <formula>0</formula>
    </cfRule>
    <cfRule type="cellIs" dxfId="178" priority="529" operator="lessThan">
      <formula>0</formula>
    </cfRule>
  </conditionalFormatting>
  <conditionalFormatting sqref="P120:P124">
    <cfRule type="cellIs" dxfId="177" priority="527" operator="lessThan">
      <formula>0</formula>
    </cfRule>
    <cfRule type="cellIs" dxfId="176" priority="528" operator="greaterThan">
      <formula>0</formula>
    </cfRule>
  </conditionalFormatting>
  <conditionalFormatting sqref="P126:P130">
    <cfRule type="cellIs" dxfId="175" priority="526" operator="greaterThan">
      <formula>0</formula>
    </cfRule>
    <cfRule type="cellIs" dxfId="174" priority="525" operator="lessThan">
      <formula>0</formula>
    </cfRule>
  </conditionalFormatting>
  <conditionalFormatting sqref="P137:P141 AD137:AD141 AT137:AT141 BJ137:BJ141 BZ137:BZ141 CP137:CP141 DF137:DF141 DV137:DV141 EL137:EL141 FB137:FB141 FR137:FR141 GH137:GH141 GX137:GX141 HN137:HN141 ID137:ID141 IT137:IT141 JJ137:JJ141 JZ137:JZ141 KP137:KP141 LF137:LF141 LV137:LV141 ML137:ML141 NB137:NB141 NR137:NR141 OH137:OH141 OX137:OX141 PN137:PN141 QD137:QD141 QT137:QT141 RJ137:RJ141 RZ137:RZ141 SP137:SP141 TF137:TF141 TV137:TV141 UL137:UL141 VB137:VB141 VR137:VR141 WH137:WH141 WX137:WX141 XN137:XN141 YD137:YD141 YT137:YT141 ZJ137:ZJ141 ZZ137:ZZ141 AAP137:AAP141 ABF137:ABF141 ABV137:ABV141 ACL137:ACL141 ADB137:ADB141 ADR137:ADR141 AEH137:AEH141 AEX137:AEX141 AFN137:AFN141 AGD137:AGD141 AGT137:AGT141 AHJ137:AHJ141 AHZ137:AHZ141 AIP137:AIP141 AJF137:AJF141 AJV137:AJV141 AKL137:AKL141 ALB137:ALB141 ALR137:ALR141 AMH137:AMH141 AMX137:AMX141 ANN137:ANN141 AOD137:AOD141 AOT137:AOT141 APJ137:APJ141 APZ137:APZ141 AQP137:AQP141 ARF137:ARF141 ARV137:ARV141 ASL137:ASL141 ATB137:ATB141 ATR137:ATR141 AUH137:AUH141 AUX137:AUX141 AVN137:AVN141 AWD137:AWD141 AWT137:AWT141 AXJ137:AXJ141 AXZ137:AXZ141 AYP137:AYP141 AZF137:AZF141 AZV137:AZV141 BAL137:BAL141 BBB137:BBB141 BBR137:BBR141 BCH137:BCH141 BCX137:BCX141 BDN137:BDN141 BED137:BED141 BET137:BET141 BFJ137:BFJ141 BFZ137:BFZ141 BGP137:BGP141 BHF137:BHF141 BHV137:BHV141 BIL137:BIL141 BJB137:BJB141 BJR137:BJR141 BKH137:BKH141 BKX137:BKX141 BLN137:BLN141 BMD137:BMD141 BMT137:BMT141 BNJ137:BNJ141 BNZ137:BNZ141 BOP137:BOP141 BPF137:BPF141 BPV137:BPV141 BQL137:BQL141 BRB137:BRB141 BRR137:BRR141 BSH137:BSH141 BSX137:BSX141 BTN137:BTN141 BUD137:BUD141 BUT137:BUT141 BVJ137:BVJ141 BVZ137:BVZ141 BWP137:BWP141 BXF137:BXF141 BXV137:BXV141 BYL137:BYL141 BZB137:BZB141 BZR137:BZR141 CAH137:CAH141 CAX137:CAX141 CBN137:CBN141 CCD137:CCD141 CCT137:CCT141 CDJ137:CDJ141 CDZ137:CDZ141 CEP137:CEP141 CFF137:CFF141 CFV137:CFV141 CGL137:CGL141 CHB137:CHB141 CHR137:CHR141 CIH137:CIH141 CIX137:CIX141 CJN137:CJN141 CKD137:CKD141 CKT137:CKT141 CLJ137:CLJ141 CLZ137:CLZ141 CMP137:CMP141 CNF137:CNF141 CNV137:CNV141 COL137:COL141 CPB137:CPB141 CPR137:CPR141 CQH137:CQH141 CQX137:CQX141 CRN137:CRN141 CSD137:CSD141 CST137:CST141 CTJ137:CTJ141 CTZ137:CTZ141 CUP137:CUP141 CVF137:CVF141 CVV137:CVV141 CWL137:CWL141 CXB137:CXB141 CXR137:CXR141 CYH137:CYH141 CYX137:CYX141 CZN137:CZN141 DAD137:DAD141 DAT137:DAT141 DBJ137:DBJ141 DBZ137:DBZ141 DCP137:DCP141 DDF137:DDF141 DDV137:DDV141 DEL137:DEL141 DFB137:DFB141 DFR137:DFR141 DGH137:DGH141 DGX137:DGX141 DHN137:DHN141 DID137:DID141 DIT137:DIT141 DJJ137:DJJ141 DJZ137:DJZ141 DKP137:DKP141 DLF137:DLF141 DLV137:DLV141 DML137:DML141 DNB137:DNB141 DNR137:DNR141 DOH137:DOH141 DOX137:DOX141 DPN137:DPN141 DQD137:DQD141 DQT137:DQT141 DRJ137:DRJ141 DRZ137:DRZ141 DSP137:DSP141 DTF137:DTF141 DTV137:DTV141 DUL137:DUL141 DVB137:DVB141 DVR137:DVR141 DWH137:DWH141 DWX137:DWX141 DXN137:DXN141 DYD137:DYD141 DYT137:DYT141 DZJ137:DZJ141 DZZ137:DZZ141 EAP137:EAP141 EBF137:EBF141 EBV137:EBV141 ECL137:ECL141 EDB137:EDB141 EDR137:EDR141 EEH137:EEH141 EEX137:EEX141 EFN137:EFN141 EGD137:EGD141 EGT137:EGT141 EHJ137:EHJ141 EHZ137:EHZ141 EIP137:EIP141 EJF137:EJF141 EJV137:EJV141 EKL137:EKL141 ELB137:ELB141 ELR137:ELR141 EMH137:EMH141 EMX137:EMX141 ENN137:ENN141 EOD137:EOD141 EOT137:EOT141 EPJ137:EPJ141 EPZ137:EPZ141 EQP137:EQP141 ERF137:ERF141 ERV137:ERV141 ESL137:ESL141 ETB137:ETB141 ETR137:ETR141 EUH137:EUH141 EUX137:EUX141 EVN137:EVN141 EWD137:EWD141 EWT137:EWT141 EXJ137:EXJ141 EXZ137:EXZ141 EYP137:EYP141 EZF137:EZF141 EZV137:EZV141 FAL137:FAL141 FBB137:FBB141 FBR137:FBR141 FCH137:FCH141 FCX137:FCX141 FDN137:FDN141 FED137:FED141 FET137:FET141 FFJ137:FFJ141 FFZ137:FFZ141 FGP137:FGP141 FHF137:FHF141 FHV137:FHV141 FIL137:FIL141 FJB137:FJB141 FJR137:FJR141 FKH137:FKH141 FKX137:FKX141 FLN137:FLN141 FMD137:FMD141 FMT137:FMT141 FNJ137:FNJ141 FNZ137:FNZ141 FOP137:FOP141 FPF137:FPF141 FPV137:FPV141 FQL137:FQL141 FRB137:FRB141 FRR137:FRR141 FSH137:FSH141 FSX137:FSX141 FTN137:FTN141 FUD137:FUD141 FUT137:FUT141 FVJ137:FVJ141 FVZ137:FVZ141 FWP137:FWP141 FXF137:FXF141 FXV137:FXV141 FYL137:FYL141 FZB137:FZB141 FZR137:FZR141 GAH137:GAH141 GAX137:GAX141 GBN137:GBN141 GCD137:GCD141 GCT137:GCT141 GDJ137:GDJ141 GDZ137:GDZ141 GEP137:GEP141 GFF137:GFF141 GFV137:GFV141 GGL137:GGL141 GHB137:GHB141 GHR137:GHR141 GIH137:GIH141 GIX137:GIX141 GJN137:GJN141 GKD137:GKD141 GKT137:GKT141 GLJ137:GLJ141 GLZ137:GLZ141 GMP137:GMP141 GNF137:GNF141 GNV137:GNV141 GOL137:GOL141 GPB137:GPB141 GPR137:GPR141 GQH137:GQH141 GQX137:GQX141 GRN137:GRN141 GSD137:GSD141 GST137:GST141 GTJ137:GTJ141 GTZ137:GTZ141 GUP137:GUP141 GVF137:GVF141 GVV137:GVV141 GWL137:GWL141 GXB137:GXB141 GXR137:GXR141 GYH137:GYH141 GYX137:GYX141 GZN137:GZN141 HAD137:HAD141 HAT137:HAT141 HBJ137:HBJ141 HBZ137:HBZ141 HCP137:HCP141 HDF137:HDF141 HDV137:HDV141 HEL137:HEL141 HFB137:HFB141 HFR137:HFR141 HGH137:HGH141 HGX137:HGX141 HHN137:HHN141 HID137:HID141 HIT137:HIT141 HJJ137:HJJ141 HJZ137:HJZ141 HKP137:HKP141 HLF137:HLF141 HLV137:HLV141 HML137:HML141 HNB137:HNB141 HNR137:HNR141 HOH137:HOH141 HOX137:HOX141 HPN137:HPN141 HQD137:HQD141 HQT137:HQT141 HRJ137:HRJ141 HRZ137:HRZ141 HSP137:HSP141 HTF137:HTF141 HTV137:HTV141 HUL137:HUL141 HVB137:HVB141 HVR137:HVR141 HWH137:HWH141 HWX137:HWX141 HXN137:HXN141 HYD137:HYD141 HYT137:HYT141 HZJ137:HZJ141 HZZ137:HZZ141 IAP137:IAP141 IBF137:IBF141 IBV137:IBV141 ICL137:ICL141 IDB137:IDB141 IDR137:IDR141 IEH137:IEH141 IEX137:IEX141 IFN137:IFN141 IGD137:IGD141 IGT137:IGT141 IHJ137:IHJ141 IHZ137:IHZ141 IIP137:IIP141 IJF137:IJF141 IJV137:IJV141 IKL137:IKL141 ILB137:ILB141 ILR137:ILR141 IMH137:IMH141 IMX137:IMX141 INN137:INN141 IOD137:IOD141 IOT137:IOT141 IPJ137:IPJ141 IPZ137:IPZ141 IQP137:IQP141 IRF137:IRF141 IRV137:IRV141 ISL137:ISL141 ITB137:ITB141 ITR137:ITR141 IUH137:IUH141 IUX137:IUX141 IVN137:IVN141 IWD137:IWD141 IWT137:IWT141 IXJ137:IXJ141 IXZ137:IXZ141 IYP137:IYP141 IZF137:IZF141 IZV137:IZV141 JAL137:JAL141 JBB137:JBB141 JBR137:JBR141 JCH137:JCH141 JCX137:JCX141 JDN137:JDN141 JED137:JED141 JET137:JET141 JFJ137:JFJ141 JFZ137:JFZ141 JGP137:JGP141 JHF137:JHF141 JHV137:JHV141 JIL137:JIL141 JJB137:JJB141 JJR137:JJR141 JKH137:JKH141 JKX137:JKX141 JLN137:JLN141 JMD137:JMD141 JMT137:JMT141 JNJ137:JNJ141 JNZ137:JNZ141 JOP137:JOP141 JPF137:JPF141 JPV137:JPV141 JQL137:JQL141 JRB137:JRB141 JRR137:JRR141 JSH137:JSH141 JSX137:JSX141 JTN137:JTN141 JUD137:JUD141 JUT137:JUT141 JVJ137:JVJ141 JVZ137:JVZ141 JWP137:JWP141 JXF137:JXF141 JXV137:JXV141 JYL137:JYL141 JZB137:JZB141 JZR137:JZR141 KAH137:KAH141 KAX137:KAX141 KBN137:KBN141 KCD137:KCD141 KCT137:KCT141 KDJ137:KDJ141 KDZ137:KDZ141 KEP137:KEP141 KFF137:KFF141 KFV137:KFV141 KGL137:KGL141 KHB137:KHB141 KHR137:KHR141 KIH137:KIH141 KIX137:KIX141 KJN137:KJN141 KKD137:KKD141 KKT137:KKT141 KLJ137:KLJ141 KLZ137:KLZ141 KMP137:KMP141 KNF137:KNF141 KNV137:KNV141 KOL137:KOL141 KPB137:KPB141 KPR137:KPR141 KQH137:KQH141 KQX137:KQX141 KRN137:KRN141 KSD137:KSD141 KST137:KST141 KTJ137:KTJ141 KTZ137:KTZ141 KUP137:KUP141 KVF137:KVF141 KVV137:KVV141 KWL137:KWL141 KXB137:KXB141 KXR137:KXR141 KYH137:KYH141 KYX137:KYX141 KZN137:KZN141 LAD137:LAD141 LAT137:LAT141 LBJ137:LBJ141 LBZ137:LBZ141 LCP137:LCP141 LDF137:LDF141 LDV137:LDV141 LEL137:LEL141 LFB137:LFB141 LFR137:LFR141 LGH137:LGH141 LGX137:LGX141 LHN137:LHN141 LID137:LID141 LIT137:LIT141 LJJ137:LJJ141 LJZ137:LJZ141 LKP137:LKP141 LLF137:LLF141 LLV137:LLV141 LML137:LML141 LNB137:LNB141 LNR137:LNR141 LOH137:LOH141 LOX137:LOX141 LPN137:LPN141 LQD137:LQD141 LQT137:LQT141 LRJ137:LRJ141 LRZ137:LRZ141 LSP137:LSP141 LTF137:LTF141 LTV137:LTV141 LUL137:LUL141 LVB137:LVB141 LVR137:LVR141 LWH137:LWH141 LWX137:LWX141 LXN137:LXN141 LYD137:LYD141 LYT137:LYT141 LZJ137:LZJ141 LZZ137:LZZ141 MAP137:MAP141 MBF137:MBF141 MBV137:MBV141 MCL137:MCL141 MDB137:MDB141 MDR137:MDR141 MEH137:MEH141 MEX137:MEX141 MFN137:MFN141 MGD137:MGD141 MGT137:MGT141 MHJ137:MHJ141 MHZ137:MHZ141 MIP137:MIP141 MJF137:MJF141 MJV137:MJV141 MKL137:MKL141 MLB137:MLB141 MLR137:MLR141 MMH137:MMH141 MMX137:MMX141 MNN137:MNN141 MOD137:MOD141 MOT137:MOT141 MPJ137:MPJ141 MPZ137:MPZ141 MQP137:MQP141 MRF137:MRF141 MRV137:MRV141 MSL137:MSL141 MTB137:MTB141 MTR137:MTR141 MUH137:MUH141 MUX137:MUX141 MVN137:MVN141 MWD137:MWD141 MWT137:MWT141 MXJ137:MXJ141 MXZ137:MXZ141 MYP137:MYP141 MZF137:MZF141 MZV137:MZV141 NAL137:NAL141 NBB137:NBB141 NBR137:NBR141 NCH137:NCH141 NCX137:NCX141 NDN137:NDN141 NED137:NED141 NET137:NET141 NFJ137:NFJ141 NFZ137:NFZ141 NGP137:NGP141 NHF137:NHF141 NHV137:NHV141 NIL137:NIL141 NJB137:NJB141 NJR137:NJR141 NKH137:NKH141 NKX137:NKX141 NLN137:NLN141 NMD137:NMD141 NMT137:NMT141 NNJ137:NNJ141 NNZ137:NNZ141 NOP137:NOP141 NPF137:NPF141 NPV137:NPV141 NQL137:NQL141 NRB137:NRB141 NRR137:NRR141 NSH137:NSH141 NSX137:NSX141 NTN137:NTN141 NUD137:NUD141 NUT137:NUT141 NVJ137:NVJ141 NVZ137:NVZ141 NWP137:NWP141 NXF137:NXF141 NXV137:NXV141 NYL137:NYL141 NZB137:NZB141 NZR137:NZR141 OAH137:OAH141 OAX137:OAX141 OBN137:OBN141 OCD137:OCD141 OCT137:OCT141 ODJ137:ODJ141 ODZ137:ODZ141 OEP137:OEP141 OFF137:OFF141 OFV137:OFV141 OGL137:OGL141 OHB137:OHB141 OHR137:OHR141 OIH137:OIH141 OIX137:OIX141 OJN137:OJN141 OKD137:OKD141 OKT137:OKT141 OLJ137:OLJ141 OLZ137:OLZ141 OMP137:OMP141 ONF137:ONF141 ONV137:ONV141 OOL137:OOL141 OPB137:OPB141 OPR137:OPR141 OQH137:OQH141 OQX137:OQX141 ORN137:ORN141 OSD137:OSD141 OST137:OST141 OTJ137:OTJ141 OTZ137:OTZ141 OUP137:OUP141 OVF137:OVF141 OVV137:OVV141 OWL137:OWL141 OXB137:OXB141 OXR137:OXR141 OYH137:OYH141 OYX137:OYX141 OZN137:OZN141 PAD137:PAD141 PAT137:PAT141 PBJ137:PBJ141 PBZ137:PBZ141 PCP137:PCP141 PDF137:PDF141 PDV137:PDV141 PEL137:PEL141 PFB137:PFB141 PFR137:PFR141 PGH137:PGH141 PGX137:PGX141 PHN137:PHN141 PID137:PID141 PIT137:PIT141 PJJ137:PJJ141 PJZ137:PJZ141 PKP137:PKP141 PLF137:PLF141 PLV137:PLV141 PML137:PML141 PNB137:PNB141 PNR137:PNR141 POH137:POH141 POX137:POX141 PPN137:PPN141 PQD137:PQD141 PQT137:PQT141 PRJ137:PRJ141 PRZ137:PRZ141 PSP137:PSP141 PTF137:PTF141 PTV137:PTV141 PUL137:PUL141 PVB137:PVB141 PVR137:PVR141 PWH137:PWH141 PWX137:PWX141 PXN137:PXN141 PYD137:PYD141 PYT137:PYT141 PZJ137:PZJ141 PZZ137:PZZ141 QAP137:QAP141 QBF137:QBF141 QBV137:QBV141 QCL137:QCL141 QDB137:QDB141 QDR137:QDR141 QEH137:QEH141 QEX137:QEX141 QFN137:QFN141 QGD137:QGD141 QGT137:QGT141 QHJ137:QHJ141 QHZ137:QHZ141 QIP137:QIP141 QJF137:QJF141 QJV137:QJV141 QKL137:QKL141 QLB137:QLB141 QLR137:QLR141 QMH137:QMH141 QMX137:QMX141 QNN137:QNN141 QOD137:QOD141 QOT137:QOT141 QPJ137:QPJ141 QPZ137:QPZ141 QQP137:QQP141 QRF137:QRF141 QRV137:QRV141 QSL137:QSL141 QTB137:QTB141 QTR137:QTR141 QUH137:QUH141 QUX137:QUX141 QVN137:QVN141 QWD137:QWD141 QWT137:QWT141 QXJ137:QXJ141 QXZ137:QXZ141 QYP137:QYP141 QZF137:QZF141 QZV137:QZV141 RAL137:RAL141 RBB137:RBB141 RBR137:RBR141 RCH137:RCH141 RCX137:RCX141 RDN137:RDN141 RED137:RED141 RET137:RET141 RFJ137:RFJ141 RFZ137:RFZ141 RGP137:RGP141 RHF137:RHF141 RHV137:RHV141 RIL137:RIL141 RJB137:RJB141 RJR137:RJR141 RKH137:RKH141 RKX137:RKX141 RLN137:RLN141 RMD137:RMD141 RMT137:RMT141 RNJ137:RNJ141 RNZ137:RNZ141 ROP137:ROP141 RPF137:RPF141 RPV137:RPV141 RQL137:RQL141 RRB137:RRB141 RRR137:RRR141 RSH137:RSH141 RSX137:RSX141 RTN137:RTN141 RUD137:RUD141 RUT137:RUT141 RVJ137:RVJ141 RVZ137:RVZ141 RWP137:RWP141 RXF137:RXF141 RXV137:RXV141 RYL137:RYL141 RZB137:RZB141 RZR137:RZR141 SAH137:SAH141 SAX137:SAX141 SBN137:SBN141 SCD137:SCD141 SCT137:SCT141 SDJ137:SDJ141 SDZ137:SDZ141 SEP137:SEP141 SFF137:SFF141 SFV137:SFV141 SGL137:SGL141 SHB137:SHB141 SHR137:SHR141 SIH137:SIH141 SIX137:SIX141 SJN137:SJN141 SKD137:SKD141 SKT137:SKT141 SLJ137:SLJ141 SLZ137:SLZ141 SMP137:SMP141 SNF137:SNF141 SNV137:SNV141 SOL137:SOL141 SPB137:SPB141 SPR137:SPR141 SQH137:SQH141 SQX137:SQX141 SRN137:SRN141 SSD137:SSD141 SST137:SST141 STJ137:STJ141 STZ137:STZ141 SUP137:SUP141 SVF137:SVF141 SVV137:SVV141 SWL137:SWL141 SXB137:SXB141 SXR137:SXR141 SYH137:SYH141 SYX137:SYX141 SZN137:SZN141 TAD137:TAD141 TAT137:TAT141 TBJ137:TBJ141 TBZ137:TBZ141 TCP137:TCP141 TDF137:TDF141 TDV137:TDV141 TEL137:TEL141 TFB137:TFB141 TFR137:TFR141 TGH137:TGH141 TGX137:TGX141 THN137:THN141 TID137:TID141 TIT137:TIT141 TJJ137:TJJ141 TJZ137:TJZ141 TKP137:TKP141 TLF137:TLF141 TLV137:TLV141 TML137:TML141 TNB137:TNB141 TNR137:TNR141 TOH137:TOH141 TOX137:TOX141 TPN137:TPN141 TQD137:TQD141 TQT137:TQT141 TRJ137:TRJ141 TRZ137:TRZ141 TSP137:TSP141 TTF137:TTF141 TTV137:TTV141 TUL137:TUL141 TVB137:TVB141 TVR137:TVR141 TWH137:TWH141 TWX137:TWX141 TXN137:TXN141 TYD137:TYD141 TYT137:TYT141 TZJ137:TZJ141 TZZ137:TZZ141 UAP137:UAP141 UBF137:UBF141 UBV137:UBV141 UCL137:UCL141 UDB137:UDB141 UDR137:UDR141 UEH137:UEH141 UEX137:UEX141 UFN137:UFN141 UGD137:UGD141 UGT137:UGT141 UHJ137:UHJ141 UHZ137:UHZ141 UIP137:UIP141 UJF137:UJF141 UJV137:UJV141 UKL137:UKL141 ULB137:ULB141 ULR137:ULR141 UMH137:UMH141 UMX137:UMX141 UNN137:UNN141 UOD137:UOD141 UOT137:UOT141 UPJ137:UPJ141 UPZ137:UPZ141 UQP137:UQP141 URF137:URF141 URV137:URV141 USL137:USL141 UTB137:UTB141 UTR137:UTR141 UUH137:UUH141 UUX137:UUX141 UVN137:UVN141 UWD137:UWD141 UWT137:UWT141 UXJ137:UXJ141 UXZ137:UXZ141 UYP137:UYP141 UZF137:UZF141 UZV137:UZV141 VAL137:VAL141 VBB137:VBB141 VBR137:VBR141 VCH137:VCH141 VCX137:VCX141 VDN137:VDN141 VED137:VED141 VET137:VET141 VFJ137:VFJ141 VFZ137:VFZ141 VGP137:VGP141 VHF137:VHF141 VHV137:VHV141 VIL137:VIL141 VJB137:VJB141 VJR137:VJR141 VKH137:VKH141 VKX137:VKX141 VLN137:VLN141 VMD137:VMD141 VMT137:VMT141 VNJ137:VNJ141 VNZ137:VNZ141 VOP137:VOP141 VPF137:VPF141 VPV137:VPV141 VQL137:VQL141 VRB137:VRB141 VRR137:VRR141 VSH137:VSH141 VSX137:VSX141 VTN137:VTN141 VUD137:VUD141 VUT137:VUT141 VVJ137:VVJ141 VVZ137:VVZ141 VWP137:VWP141 VXF137:VXF141 VXV137:VXV141 VYL137:VYL141 VZB137:VZB141 VZR137:VZR141 WAH137:WAH141 WAX137:WAX141 WBN137:WBN141 WCD137:WCD141 WCT137:WCT141 WDJ137:WDJ141 WDZ137:WDZ141 WEP137:WEP141 WFF137:WFF141 WFV137:WFV141 WGL137:WGL141 WHB137:WHB141 WHR137:WHR141 WIH137:WIH141 WIX137:WIX141 WJN137:WJN141 WKD137:WKD141 WKT137:WKT141 WLJ137:WLJ141 WLZ137:WLZ141 WMP137:WMP141 WNF137:WNF141 WNV137:WNV141 WOL137:WOL141 WPB137:WPB141 WPR137:WPR141 WQH137:WQH141 WQX137:WQX141 WRN137:WRN141 WSD137:WSD141 WST137:WST141 WTJ137:WTJ141 WTZ137:WTZ141 WUP137:WUP141 WVF137:WVF141 WVV137:WVV141 WWL137:WWL141 WXB137:WXB141 WXR137:WXR141 WYH137:WYH141 WYX137:WYX141 WZN137:WZN141 XAD137:XAD141 XAT137:XAT141 XBJ137:XBJ141 XBZ137:XBZ141 XCP137:XCP141 XDF137:XDF141 XDV137:XDV141 XEL137:XEL141 XFB137:XFD141">
    <cfRule type="cellIs" dxfId="173" priority="814" operator="greaterThan">
      <formula>0</formula>
    </cfRule>
    <cfRule type="cellIs" dxfId="172" priority="813" operator="lessThan">
      <formula>0</formula>
    </cfRule>
  </conditionalFormatting>
  <conditionalFormatting sqref="P143:P147 AD143:AD147 AT143:AT147 BJ143:BJ147 BZ143:BZ147 CP143:CP147 DF143:DF147 DV143:DV147 EL143:EL147 FB143:FB147 FR143:FR147 GH143:GH147 GX143:GX147 HN143:HN147 ID143:ID147 IT143:IT147 JJ143:JJ147 JZ143:JZ147 KP143:KP147 LF143:LF147 LV143:LV147 ML143:ML147 NB143:NB147 NR143:NR147 OH143:OH147 OX143:OX147 PN143:PN147 QD143:QD147 QT143:QT147 RJ143:RJ147 RZ143:RZ147 SP143:SP147 TF143:TF147 TV143:TV147 UL143:UL147 VB143:VB147 VR143:VR147 WH143:WH147 WX143:WX147 XN143:XN147 YD143:YD147 YT143:YT147 ZJ143:ZJ147 ZZ143:ZZ147 AAP143:AAP147 ABF143:ABF147 ABV143:ABV147 ACL143:ACL147 ADB143:ADB147 ADR143:ADR147 AEH143:AEH147 AEX143:AEX147 AFN143:AFN147 AGD143:AGD147 AGT143:AGT147 AHJ143:AHJ147 AHZ143:AHZ147 AIP143:AIP147 AJF143:AJF147 AJV143:AJV147 AKL143:AKL147 ALB143:ALB147 ALR143:ALR147 AMH143:AMH147 AMX143:AMX147 ANN143:ANN147 AOD143:AOD147 AOT143:AOT147 APJ143:APJ147 APZ143:APZ147 AQP143:AQP147 ARF143:ARF147 ARV143:ARV147 ASL143:ASL147 ATB143:ATB147 ATR143:ATR147 AUH143:AUH147 AUX143:AUX147 AVN143:AVN147 AWD143:AWD147 AWT143:AWT147 AXJ143:AXJ147 AXZ143:AXZ147 AYP143:AYP147 AZF143:AZF147 AZV143:AZV147 BAL143:BAL147 BBB143:BBB147 BBR143:BBR147 BCH143:BCH147 BCX143:BCX147 BDN143:BDN147 BED143:BED147 BET143:BET147 BFJ143:BFJ147 BFZ143:BFZ147 BGP143:BGP147 BHF143:BHF147 BHV143:BHV147 BIL143:BIL147 BJB143:BJB147 BJR143:BJR147 BKH143:BKH147 BKX143:BKX147 BLN143:BLN147 BMD143:BMD147 BMT143:BMT147 BNJ143:BNJ147 BNZ143:BNZ147 BOP143:BOP147 BPF143:BPF147 BPV143:BPV147 BQL143:BQL147 BRB143:BRB147 BRR143:BRR147 BSH143:BSH147 BSX143:BSX147 BTN143:BTN147 BUD143:BUD147 BUT143:BUT147 BVJ143:BVJ147 BVZ143:BVZ147 BWP143:BWP147 BXF143:BXF147 BXV143:BXV147 BYL143:BYL147 BZB143:BZB147 BZR143:BZR147 CAH143:CAH147 CAX143:CAX147 CBN143:CBN147 CCD143:CCD147 CCT143:CCT147 CDJ143:CDJ147 CDZ143:CDZ147 CEP143:CEP147 CFF143:CFF147 CFV143:CFV147 CGL143:CGL147 CHB143:CHB147 CHR143:CHR147 CIH143:CIH147 CIX143:CIX147 CJN143:CJN147 CKD143:CKD147 CKT143:CKT147 CLJ143:CLJ147 CLZ143:CLZ147 CMP143:CMP147 CNF143:CNF147 CNV143:CNV147 COL143:COL147 CPB143:CPB147 CPR143:CPR147 CQH143:CQH147 CQX143:CQX147 CRN143:CRN147 CSD143:CSD147 CST143:CST147 CTJ143:CTJ147 CTZ143:CTZ147 CUP143:CUP147 CVF143:CVF147 CVV143:CVV147 CWL143:CWL147 CXB143:CXB147 CXR143:CXR147 CYH143:CYH147 CYX143:CYX147 CZN143:CZN147 DAD143:DAD147 DAT143:DAT147 DBJ143:DBJ147 DBZ143:DBZ147 DCP143:DCP147 DDF143:DDF147 DDV143:DDV147 DEL143:DEL147 DFB143:DFB147 DFR143:DFR147 DGH143:DGH147 DGX143:DGX147 DHN143:DHN147 DID143:DID147 DIT143:DIT147 DJJ143:DJJ147 DJZ143:DJZ147 DKP143:DKP147 DLF143:DLF147 DLV143:DLV147 DML143:DML147 DNB143:DNB147 DNR143:DNR147 DOH143:DOH147 DOX143:DOX147 DPN143:DPN147 DQD143:DQD147 DQT143:DQT147 DRJ143:DRJ147 DRZ143:DRZ147 DSP143:DSP147 DTF143:DTF147 DTV143:DTV147 DUL143:DUL147 DVB143:DVB147 DVR143:DVR147 DWH143:DWH147 DWX143:DWX147 DXN143:DXN147 DYD143:DYD147 DYT143:DYT147 DZJ143:DZJ147 DZZ143:DZZ147 EAP143:EAP147 EBF143:EBF147 EBV143:EBV147 ECL143:ECL147 EDB143:EDB147 EDR143:EDR147 EEH143:EEH147 EEX143:EEX147 EFN143:EFN147 EGD143:EGD147 EGT143:EGT147 EHJ143:EHJ147 EHZ143:EHZ147 EIP143:EIP147 EJF143:EJF147 EJV143:EJV147 EKL143:EKL147 ELB143:ELB147 ELR143:ELR147 EMH143:EMH147 EMX143:EMX147 ENN143:ENN147 EOD143:EOD147 EOT143:EOT147 EPJ143:EPJ147 EPZ143:EPZ147 EQP143:EQP147 ERF143:ERF147 ERV143:ERV147 ESL143:ESL147 ETB143:ETB147 ETR143:ETR147 EUH143:EUH147 EUX143:EUX147 EVN143:EVN147 EWD143:EWD147 EWT143:EWT147 EXJ143:EXJ147 EXZ143:EXZ147 EYP143:EYP147 EZF143:EZF147 EZV143:EZV147 FAL143:FAL147 FBB143:FBB147 FBR143:FBR147 FCH143:FCH147 FCX143:FCX147 FDN143:FDN147 FED143:FED147 FET143:FET147 FFJ143:FFJ147 FFZ143:FFZ147 FGP143:FGP147 FHF143:FHF147 FHV143:FHV147 FIL143:FIL147 FJB143:FJB147 FJR143:FJR147 FKH143:FKH147 FKX143:FKX147 FLN143:FLN147 FMD143:FMD147 FMT143:FMT147 FNJ143:FNJ147 FNZ143:FNZ147 FOP143:FOP147 FPF143:FPF147 FPV143:FPV147 FQL143:FQL147 FRB143:FRB147 FRR143:FRR147 FSH143:FSH147 FSX143:FSX147 FTN143:FTN147 FUD143:FUD147 FUT143:FUT147 FVJ143:FVJ147 FVZ143:FVZ147 FWP143:FWP147 FXF143:FXF147 FXV143:FXV147 FYL143:FYL147 FZB143:FZB147 FZR143:FZR147 GAH143:GAH147 GAX143:GAX147 GBN143:GBN147 GCD143:GCD147 GCT143:GCT147 GDJ143:GDJ147 GDZ143:GDZ147 GEP143:GEP147 GFF143:GFF147 GFV143:GFV147 GGL143:GGL147 GHB143:GHB147 GHR143:GHR147 GIH143:GIH147 GIX143:GIX147 GJN143:GJN147 GKD143:GKD147 GKT143:GKT147 GLJ143:GLJ147 GLZ143:GLZ147 GMP143:GMP147 GNF143:GNF147 GNV143:GNV147 GOL143:GOL147 GPB143:GPB147 GPR143:GPR147 GQH143:GQH147 GQX143:GQX147 GRN143:GRN147 GSD143:GSD147 GST143:GST147 GTJ143:GTJ147 GTZ143:GTZ147 GUP143:GUP147 GVF143:GVF147 GVV143:GVV147 GWL143:GWL147 GXB143:GXB147 GXR143:GXR147 GYH143:GYH147 GYX143:GYX147 GZN143:GZN147 HAD143:HAD147 HAT143:HAT147 HBJ143:HBJ147 HBZ143:HBZ147 HCP143:HCP147 HDF143:HDF147 HDV143:HDV147 HEL143:HEL147 HFB143:HFB147 HFR143:HFR147 HGH143:HGH147 HGX143:HGX147 HHN143:HHN147 HID143:HID147 HIT143:HIT147 HJJ143:HJJ147 HJZ143:HJZ147 HKP143:HKP147 HLF143:HLF147 HLV143:HLV147 HML143:HML147 HNB143:HNB147 HNR143:HNR147 HOH143:HOH147 HOX143:HOX147 HPN143:HPN147 HQD143:HQD147 HQT143:HQT147 HRJ143:HRJ147 HRZ143:HRZ147 HSP143:HSP147 HTF143:HTF147 HTV143:HTV147 HUL143:HUL147 HVB143:HVB147 HVR143:HVR147 HWH143:HWH147 HWX143:HWX147 HXN143:HXN147 HYD143:HYD147 HYT143:HYT147 HZJ143:HZJ147 HZZ143:HZZ147 IAP143:IAP147 IBF143:IBF147 IBV143:IBV147 ICL143:ICL147 IDB143:IDB147 IDR143:IDR147 IEH143:IEH147 IEX143:IEX147 IFN143:IFN147 IGD143:IGD147 IGT143:IGT147 IHJ143:IHJ147 IHZ143:IHZ147 IIP143:IIP147 IJF143:IJF147 IJV143:IJV147 IKL143:IKL147 ILB143:ILB147 ILR143:ILR147 IMH143:IMH147 IMX143:IMX147 INN143:INN147 IOD143:IOD147 IOT143:IOT147 IPJ143:IPJ147 IPZ143:IPZ147 IQP143:IQP147 IRF143:IRF147 IRV143:IRV147 ISL143:ISL147 ITB143:ITB147 ITR143:ITR147 IUH143:IUH147 IUX143:IUX147 IVN143:IVN147 IWD143:IWD147 IWT143:IWT147 IXJ143:IXJ147 IXZ143:IXZ147 IYP143:IYP147 IZF143:IZF147 IZV143:IZV147 JAL143:JAL147 JBB143:JBB147 JBR143:JBR147 JCH143:JCH147 JCX143:JCX147 JDN143:JDN147 JED143:JED147 JET143:JET147 JFJ143:JFJ147 JFZ143:JFZ147 JGP143:JGP147 JHF143:JHF147 JHV143:JHV147 JIL143:JIL147 JJB143:JJB147 JJR143:JJR147 JKH143:JKH147 JKX143:JKX147 JLN143:JLN147 JMD143:JMD147 JMT143:JMT147 JNJ143:JNJ147 JNZ143:JNZ147 JOP143:JOP147 JPF143:JPF147 JPV143:JPV147 JQL143:JQL147 JRB143:JRB147 JRR143:JRR147 JSH143:JSH147 JSX143:JSX147 JTN143:JTN147 JUD143:JUD147 JUT143:JUT147 JVJ143:JVJ147 JVZ143:JVZ147 JWP143:JWP147 JXF143:JXF147 JXV143:JXV147 JYL143:JYL147 JZB143:JZB147 JZR143:JZR147 KAH143:KAH147 KAX143:KAX147 KBN143:KBN147 KCD143:KCD147 KCT143:KCT147 KDJ143:KDJ147 KDZ143:KDZ147 KEP143:KEP147 KFF143:KFF147 KFV143:KFV147 KGL143:KGL147 KHB143:KHB147 KHR143:KHR147 KIH143:KIH147 KIX143:KIX147 KJN143:KJN147 KKD143:KKD147 KKT143:KKT147 KLJ143:KLJ147 KLZ143:KLZ147 KMP143:KMP147 KNF143:KNF147 KNV143:KNV147 KOL143:KOL147 KPB143:KPB147 KPR143:KPR147 KQH143:KQH147 KQX143:KQX147 KRN143:KRN147 KSD143:KSD147 KST143:KST147 KTJ143:KTJ147 KTZ143:KTZ147 KUP143:KUP147 KVF143:KVF147 KVV143:KVV147 KWL143:KWL147 KXB143:KXB147 KXR143:KXR147 KYH143:KYH147 KYX143:KYX147 KZN143:KZN147 LAD143:LAD147 LAT143:LAT147 LBJ143:LBJ147 LBZ143:LBZ147 LCP143:LCP147 LDF143:LDF147 LDV143:LDV147 LEL143:LEL147 LFB143:LFB147 LFR143:LFR147 LGH143:LGH147 LGX143:LGX147 LHN143:LHN147 LID143:LID147 LIT143:LIT147 LJJ143:LJJ147 LJZ143:LJZ147 LKP143:LKP147 LLF143:LLF147 LLV143:LLV147 LML143:LML147 LNB143:LNB147 LNR143:LNR147 LOH143:LOH147 LOX143:LOX147 LPN143:LPN147 LQD143:LQD147 LQT143:LQT147 LRJ143:LRJ147 LRZ143:LRZ147 LSP143:LSP147 LTF143:LTF147 LTV143:LTV147 LUL143:LUL147 LVB143:LVB147 LVR143:LVR147 LWH143:LWH147 LWX143:LWX147 LXN143:LXN147 LYD143:LYD147 LYT143:LYT147 LZJ143:LZJ147 LZZ143:LZZ147 MAP143:MAP147 MBF143:MBF147 MBV143:MBV147 MCL143:MCL147 MDB143:MDB147 MDR143:MDR147 MEH143:MEH147 MEX143:MEX147 MFN143:MFN147 MGD143:MGD147 MGT143:MGT147 MHJ143:MHJ147 MHZ143:MHZ147 MIP143:MIP147 MJF143:MJF147 MJV143:MJV147 MKL143:MKL147 MLB143:MLB147 MLR143:MLR147 MMH143:MMH147 MMX143:MMX147 MNN143:MNN147 MOD143:MOD147 MOT143:MOT147 MPJ143:MPJ147 MPZ143:MPZ147 MQP143:MQP147 MRF143:MRF147 MRV143:MRV147 MSL143:MSL147 MTB143:MTB147 MTR143:MTR147 MUH143:MUH147 MUX143:MUX147 MVN143:MVN147 MWD143:MWD147 MWT143:MWT147 MXJ143:MXJ147 MXZ143:MXZ147 MYP143:MYP147 MZF143:MZF147 MZV143:MZV147 NAL143:NAL147 NBB143:NBB147 NBR143:NBR147 NCH143:NCH147 NCX143:NCX147 NDN143:NDN147 NED143:NED147 NET143:NET147 NFJ143:NFJ147 NFZ143:NFZ147 NGP143:NGP147 NHF143:NHF147 NHV143:NHV147 NIL143:NIL147 NJB143:NJB147 NJR143:NJR147 NKH143:NKH147 NKX143:NKX147 NLN143:NLN147 NMD143:NMD147 NMT143:NMT147 NNJ143:NNJ147 NNZ143:NNZ147 NOP143:NOP147 NPF143:NPF147 NPV143:NPV147 NQL143:NQL147 NRB143:NRB147 NRR143:NRR147 NSH143:NSH147 NSX143:NSX147 NTN143:NTN147 NUD143:NUD147 NUT143:NUT147 NVJ143:NVJ147 NVZ143:NVZ147 NWP143:NWP147 NXF143:NXF147 NXV143:NXV147 NYL143:NYL147 NZB143:NZB147 NZR143:NZR147 OAH143:OAH147 OAX143:OAX147 OBN143:OBN147 OCD143:OCD147 OCT143:OCT147 ODJ143:ODJ147 ODZ143:ODZ147 OEP143:OEP147 OFF143:OFF147 OFV143:OFV147 OGL143:OGL147 OHB143:OHB147 OHR143:OHR147 OIH143:OIH147 OIX143:OIX147 OJN143:OJN147 OKD143:OKD147 OKT143:OKT147 OLJ143:OLJ147 OLZ143:OLZ147 OMP143:OMP147 ONF143:ONF147 ONV143:ONV147 OOL143:OOL147 OPB143:OPB147 OPR143:OPR147 OQH143:OQH147 OQX143:OQX147 ORN143:ORN147 OSD143:OSD147 OST143:OST147 OTJ143:OTJ147 OTZ143:OTZ147 OUP143:OUP147 OVF143:OVF147 OVV143:OVV147 OWL143:OWL147 OXB143:OXB147 OXR143:OXR147 OYH143:OYH147 OYX143:OYX147 OZN143:OZN147 PAD143:PAD147 PAT143:PAT147 PBJ143:PBJ147 PBZ143:PBZ147 PCP143:PCP147 PDF143:PDF147 PDV143:PDV147 PEL143:PEL147 PFB143:PFB147 PFR143:PFR147 PGH143:PGH147 PGX143:PGX147 PHN143:PHN147 PID143:PID147 PIT143:PIT147 PJJ143:PJJ147 PJZ143:PJZ147 PKP143:PKP147 PLF143:PLF147 PLV143:PLV147 PML143:PML147 PNB143:PNB147 PNR143:PNR147 POH143:POH147 POX143:POX147 PPN143:PPN147 PQD143:PQD147 PQT143:PQT147 PRJ143:PRJ147 PRZ143:PRZ147 PSP143:PSP147 PTF143:PTF147 PTV143:PTV147 PUL143:PUL147 PVB143:PVB147 PVR143:PVR147 PWH143:PWH147 PWX143:PWX147 PXN143:PXN147 PYD143:PYD147 PYT143:PYT147 PZJ143:PZJ147 PZZ143:PZZ147 QAP143:QAP147 QBF143:QBF147 QBV143:QBV147 QCL143:QCL147 QDB143:QDB147 QDR143:QDR147 QEH143:QEH147 QEX143:QEX147 QFN143:QFN147 QGD143:QGD147 QGT143:QGT147 QHJ143:QHJ147 QHZ143:QHZ147 QIP143:QIP147 QJF143:QJF147 QJV143:QJV147 QKL143:QKL147 QLB143:QLB147 QLR143:QLR147 QMH143:QMH147 QMX143:QMX147 QNN143:QNN147 QOD143:QOD147 QOT143:QOT147 QPJ143:QPJ147 QPZ143:QPZ147 QQP143:QQP147 QRF143:QRF147 QRV143:QRV147 QSL143:QSL147 QTB143:QTB147 QTR143:QTR147 QUH143:QUH147 QUX143:QUX147 QVN143:QVN147 QWD143:QWD147 QWT143:QWT147 QXJ143:QXJ147 QXZ143:QXZ147 QYP143:QYP147 QZF143:QZF147 QZV143:QZV147 RAL143:RAL147 RBB143:RBB147 RBR143:RBR147 RCH143:RCH147 RCX143:RCX147 RDN143:RDN147 RED143:RED147 RET143:RET147 RFJ143:RFJ147 RFZ143:RFZ147 RGP143:RGP147 RHF143:RHF147 RHV143:RHV147 RIL143:RIL147 RJB143:RJB147 RJR143:RJR147 RKH143:RKH147 RKX143:RKX147 RLN143:RLN147 RMD143:RMD147 RMT143:RMT147 RNJ143:RNJ147 RNZ143:RNZ147 ROP143:ROP147 RPF143:RPF147 RPV143:RPV147 RQL143:RQL147 RRB143:RRB147 RRR143:RRR147 RSH143:RSH147 RSX143:RSX147 RTN143:RTN147 RUD143:RUD147 RUT143:RUT147 RVJ143:RVJ147 RVZ143:RVZ147 RWP143:RWP147 RXF143:RXF147 RXV143:RXV147 RYL143:RYL147 RZB143:RZB147 RZR143:RZR147 SAH143:SAH147 SAX143:SAX147 SBN143:SBN147 SCD143:SCD147 SCT143:SCT147 SDJ143:SDJ147 SDZ143:SDZ147 SEP143:SEP147 SFF143:SFF147 SFV143:SFV147 SGL143:SGL147 SHB143:SHB147 SHR143:SHR147 SIH143:SIH147 SIX143:SIX147 SJN143:SJN147 SKD143:SKD147 SKT143:SKT147 SLJ143:SLJ147 SLZ143:SLZ147 SMP143:SMP147 SNF143:SNF147 SNV143:SNV147 SOL143:SOL147 SPB143:SPB147 SPR143:SPR147 SQH143:SQH147 SQX143:SQX147 SRN143:SRN147 SSD143:SSD147 SST143:SST147 STJ143:STJ147 STZ143:STZ147 SUP143:SUP147 SVF143:SVF147 SVV143:SVV147 SWL143:SWL147 SXB143:SXB147 SXR143:SXR147 SYH143:SYH147 SYX143:SYX147 SZN143:SZN147 TAD143:TAD147 TAT143:TAT147 TBJ143:TBJ147 TBZ143:TBZ147 TCP143:TCP147 TDF143:TDF147 TDV143:TDV147 TEL143:TEL147 TFB143:TFB147 TFR143:TFR147 TGH143:TGH147 TGX143:TGX147 THN143:THN147 TID143:TID147 TIT143:TIT147 TJJ143:TJJ147 TJZ143:TJZ147 TKP143:TKP147 TLF143:TLF147 TLV143:TLV147 TML143:TML147 TNB143:TNB147 TNR143:TNR147 TOH143:TOH147 TOX143:TOX147 TPN143:TPN147 TQD143:TQD147 TQT143:TQT147 TRJ143:TRJ147 TRZ143:TRZ147 TSP143:TSP147 TTF143:TTF147 TTV143:TTV147 TUL143:TUL147 TVB143:TVB147 TVR143:TVR147 TWH143:TWH147 TWX143:TWX147 TXN143:TXN147 TYD143:TYD147 TYT143:TYT147 TZJ143:TZJ147 TZZ143:TZZ147 UAP143:UAP147 UBF143:UBF147 UBV143:UBV147 UCL143:UCL147 UDB143:UDB147 UDR143:UDR147 UEH143:UEH147 UEX143:UEX147 UFN143:UFN147 UGD143:UGD147 UGT143:UGT147 UHJ143:UHJ147 UHZ143:UHZ147 UIP143:UIP147 UJF143:UJF147 UJV143:UJV147 UKL143:UKL147 ULB143:ULB147 ULR143:ULR147 UMH143:UMH147 UMX143:UMX147 UNN143:UNN147 UOD143:UOD147 UOT143:UOT147 UPJ143:UPJ147 UPZ143:UPZ147 UQP143:UQP147 URF143:URF147 URV143:URV147 USL143:USL147 UTB143:UTB147 UTR143:UTR147 UUH143:UUH147 UUX143:UUX147 UVN143:UVN147 UWD143:UWD147 UWT143:UWT147 UXJ143:UXJ147 UXZ143:UXZ147 UYP143:UYP147 UZF143:UZF147 UZV143:UZV147 VAL143:VAL147 VBB143:VBB147 VBR143:VBR147 VCH143:VCH147 VCX143:VCX147 VDN143:VDN147 VED143:VED147 VET143:VET147 VFJ143:VFJ147 VFZ143:VFZ147 VGP143:VGP147 VHF143:VHF147 VHV143:VHV147 VIL143:VIL147 VJB143:VJB147 VJR143:VJR147 VKH143:VKH147 VKX143:VKX147 VLN143:VLN147 VMD143:VMD147 VMT143:VMT147 VNJ143:VNJ147 VNZ143:VNZ147 VOP143:VOP147 VPF143:VPF147 VPV143:VPV147 VQL143:VQL147 VRB143:VRB147 VRR143:VRR147 VSH143:VSH147 VSX143:VSX147 VTN143:VTN147 VUD143:VUD147 VUT143:VUT147 VVJ143:VVJ147 VVZ143:VVZ147 VWP143:VWP147 VXF143:VXF147 VXV143:VXV147 VYL143:VYL147 VZB143:VZB147 VZR143:VZR147 WAH143:WAH147 WAX143:WAX147 WBN143:WBN147 WCD143:WCD147 WCT143:WCT147 WDJ143:WDJ147 WDZ143:WDZ147 WEP143:WEP147 WFF143:WFF147 WFV143:WFV147 WGL143:WGL147 WHB143:WHB147 WHR143:WHR147 WIH143:WIH147 WIX143:WIX147 WJN143:WJN147 WKD143:WKD147 WKT143:WKT147 WLJ143:WLJ147 WLZ143:WLZ147 WMP143:WMP147 WNF143:WNF147 WNV143:WNV147 WOL143:WOL147 WPB143:WPB147 WPR143:WPR147 WQH143:WQH147 WQX143:WQX147 WRN143:WRN147 WSD143:WSD147 WST143:WST147 WTJ143:WTJ147 WTZ143:WTZ147 WUP143:WUP147 WVF143:WVF147 WVV143:WVV147 WWL143:WWL147 WXB143:WXB147 WXR143:WXR147 WYH143:WYH147 WYX143:WYX147 WZN143:WZN147 XAD143:XAD147 XAT143:XAT147 XBJ143:XBJ147 XBZ143:XBZ147 XCP143:XCP147 XDF143:XDF147 XDV143:XDV147 XEL143:XEL147 XFB143:XFD147">
    <cfRule type="cellIs" dxfId="171" priority="694" operator="greaterThan">
      <formula>0</formula>
    </cfRule>
    <cfRule type="cellIs" dxfId="170" priority="693" operator="lessThan">
      <formula>0</formula>
    </cfRule>
  </conditionalFormatting>
  <conditionalFormatting sqref="P149:P153 AD149:AD153 AT149:AT153 BJ149:BJ153 BZ149:BZ153 CP149:CP153 DF149:DF153 DV149:DV153 EL149:EL153 FB149:FB153 FR149:FR153 GH149:GH153 GX149:GX153 HN149:HN153 ID149:ID153 IT149:IT153 JJ149:JJ153 JZ149:JZ153 KP149:KP153 LF149:LF153 LV149:LV153 ML149:ML153 NB149:NB153 NR149:NR153 OH149:OH153 OX149:OX153 PN149:PN153 QD149:QD153 QT149:QT153 RJ149:RJ153 RZ149:RZ153 SP149:SP153 TF149:TF153 TV149:TV153 UL149:UL153 VB149:VB153 VR149:VR153 WH149:WH153 WX149:WX153 XN149:XN153 YD149:YD153 YT149:YT153 ZJ149:ZJ153 ZZ149:ZZ153 AAP149:AAP153 ABF149:ABF153 ABV149:ABV153 ACL149:ACL153 ADB149:ADB153 ADR149:ADR153 AEH149:AEH153 AEX149:AEX153 AFN149:AFN153 AGD149:AGD153 AGT149:AGT153 AHJ149:AHJ153 AHZ149:AHZ153 AIP149:AIP153 AJF149:AJF153 AJV149:AJV153 AKL149:AKL153 ALB149:ALB153 ALR149:ALR153 AMH149:AMH153 AMX149:AMX153 ANN149:ANN153 AOD149:AOD153 AOT149:AOT153 APJ149:APJ153 APZ149:APZ153 AQP149:AQP153 ARF149:ARF153 ARV149:ARV153 ASL149:ASL153 ATB149:ATB153 ATR149:ATR153 AUH149:AUH153 AUX149:AUX153 AVN149:AVN153 AWD149:AWD153 AWT149:AWT153 AXJ149:AXJ153 AXZ149:AXZ153 AYP149:AYP153 AZF149:AZF153 AZV149:AZV153 BAL149:BAL153 BBB149:BBB153 BBR149:BBR153 BCH149:BCH153 BCX149:BCX153 BDN149:BDN153 BED149:BED153 BET149:BET153 BFJ149:BFJ153 BFZ149:BFZ153 BGP149:BGP153 BHF149:BHF153 BHV149:BHV153 BIL149:BIL153 BJB149:BJB153 BJR149:BJR153 BKH149:BKH153 BKX149:BKX153 BLN149:BLN153 BMD149:BMD153 BMT149:BMT153 BNJ149:BNJ153 BNZ149:BNZ153 BOP149:BOP153 BPF149:BPF153 BPV149:BPV153 BQL149:BQL153 BRB149:BRB153 BRR149:BRR153 BSH149:BSH153 BSX149:BSX153 BTN149:BTN153 BUD149:BUD153 BUT149:BUT153 BVJ149:BVJ153 BVZ149:BVZ153 BWP149:BWP153 BXF149:BXF153 BXV149:BXV153 BYL149:BYL153 BZB149:BZB153 BZR149:BZR153 CAH149:CAH153 CAX149:CAX153 CBN149:CBN153 CCD149:CCD153 CCT149:CCT153 CDJ149:CDJ153 CDZ149:CDZ153 CEP149:CEP153 CFF149:CFF153 CFV149:CFV153 CGL149:CGL153 CHB149:CHB153 CHR149:CHR153 CIH149:CIH153 CIX149:CIX153 CJN149:CJN153 CKD149:CKD153 CKT149:CKT153 CLJ149:CLJ153 CLZ149:CLZ153 CMP149:CMP153 CNF149:CNF153 CNV149:CNV153 COL149:COL153 CPB149:CPB153 CPR149:CPR153 CQH149:CQH153 CQX149:CQX153 CRN149:CRN153 CSD149:CSD153 CST149:CST153 CTJ149:CTJ153 CTZ149:CTZ153 CUP149:CUP153 CVF149:CVF153 CVV149:CVV153 CWL149:CWL153 CXB149:CXB153 CXR149:CXR153 CYH149:CYH153 CYX149:CYX153 CZN149:CZN153 DAD149:DAD153 DAT149:DAT153 DBJ149:DBJ153 DBZ149:DBZ153 DCP149:DCP153 DDF149:DDF153 DDV149:DDV153 DEL149:DEL153 DFB149:DFB153 DFR149:DFR153 DGH149:DGH153 DGX149:DGX153 DHN149:DHN153 DID149:DID153 DIT149:DIT153 DJJ149:DJJ153 DJZ149:DJZ153 DKP149:DKP153 DLF149:DLF153 DLV149:DLV153 DML149:DML153 DNB149:DNB153 DNR149:DNR153 DOH149:DOH153 DOX149:DOX153 DPN149:DPN153 DQD149:DQD153 DQT149:DQT153 DRJ149:DRJ153 DRZ149:DRZ153 DSP149:DSP153 DTF149:DTF153 DTV149:DTV153 DUL149:DUL153 DVB149:DVB153 DVR149:DVR153 DWH149:DWH153 DWX149:DWX153 DXN149:DXN153 DYD149:DYD153 DYT149:DYT153 DZJ149:DZJ153 DZZ149:DZZ153 EAP149:EAP153 EBF149:EBF153 EBV149:EBV153 ECL149:ECL153 EDB149:EDB153 EDR149:EDR153 EEH149:EEH153 EEX149:EEX153 EFN149:EFN153 EGD149:EGD153 EGT149:EGT153 EHJ149:EHJ153 EHZ149:EHZ153 EIP149:EIP153 EJF149:EJF153 EJV149:EJV153 EKL149:EKL153 ELB149:ELB153 ELR149:ELR153 EMH149:EMH153 EMX149:EMX153 ENN149:ENN153 EOD149:EOD153 EOT149:EOT153 EPJ149:EPJ153 EPZ149:EPZ153 EQP149:EQP153 ERF149:ERF153 ERV149:ERV153 ESL149:ESL153 ETB149:ETB153 ETR149:ETR153 EUH149:EUH153 EUX149:EUX153 EVN149:EVN153 EWD149:EWD153 EWT149:EWT153 EXJ149:EXJ153 EXZ149:EXZ153 EYP149:EYP153 EZF149:EZF153 EZV149:EZV153 FAL149:FAL153 FBB149:FBB153 FBR149:FBR153 FCH149:FCH153 FCX149:FCX153 FDN149:FDN153 FED149:FED153 FET149:FET153 FFJ149:FFJ153 FFZ149:FFZ153 FGP149:FGP153 FHF149:FHF153 FHV149:FHV153 FIL149:FIL153 FJB149:FJB153 FJR149:FJR153 FKH149:FKH153 FKX149:FKX153 FLN149:FLN153 FMD149:FMD153 FMT149:FMT153 FNJ149:FNJ153 FNZ149:FNZ153 FOP149:FOP153 FPF149:FPF153 FPV149:FPV153 FQL149:FQL153 FRB149:FRB153 FRR149:FRR153 FSH149:FSH153 FSX149:FSX153 FTN149:FTN153 FUD149:FUD153 FUT149:FUT153 FVJ149:FVJ153 FVZ149:FVZ153 FWP149:FWP153 FXF149:FXF153 FXV149:FXV153 FYL149:FYL153 FZB149:FZB153 FZR149:FZR153 GAH149:GAH153 GAX149:GAX153 GBN149:GBN153 GCD149:GCD153 GCT149:GCT153 GDJ149:GDJ153 GDZ149:GDZ153 GEP149:GEP153 GFF149:GFF153 GFV149:GFV153 GGL149:GGL153 GHB149:GHB153 GHR149:GHR153 GIH149:GIH153 GIX149:GIX153 GJN149:GJN153 GKD149:GKD153 GKT149:GKT153 GLJ149:GLJ153 GLZ149:GLZ153 GMP149:GMP153 GNF149:GNF153 GNV149:GNV153 GOL149:GOL153 GPB149:GPB153 GPR149:GPR153 GQH149:GQH153 GQX149:GQX153 GRN149:GRN153 GSD149:GSD153 GST149:GST153 GTJ149:GTJ153 GTZ149:GTZ153 GUP149:GUP153 GVF149:GVF153 GVV149:GVV153 GWL149:GWL153 GXB149:GXB153 GXR149:GXR153 GYH149:GYH153 GYX149:GYX153 GZN149:GZN153 HAD149:HAD153 HAT149:HAT153 HBJ149:HBJ153 HBZ149:HBZ153 HCP149:HCP153 HDF149:HDF153 HDV149:HDV153 HEL149:HEL153 HFB149:HFB153 HFR149:HFR153 HGH149:HGH153 HGX149:HGX153 HHN149:HHN153 HID149:HID153 HIT149:HIT153 HJJ149:HJJ153 HJZ149:HJZ153 HKP149:HKP153 HLF149:HLF153 HLV149:HLV153 HML149:HML153 HNB149:HNB153 HNR149:HNR153 HOH149:HOH153 HOX149:HOX153 HPN149:HPN153 HQD149:HQD153 HQT149:HQT153 HRJ149:HRJ153 HRZ149:HRZ153 HSP149:HSP153 HTF149:HTF153 HTV149:HTV153 HUL149:HUL153 HVB149:HVB153 HVR149:HVR153 HWH149:HWH153 HWX149:HWX153 HXN149:HXN153 HYD149:HYD153 HYT149:HYT153 HZJ149:HZJ153 HZZ149:HZZ153 IAP149:IAP153 IBF149:IBF153 IBV149:IBV153 ICL149:ICL153 IDB149:IDB153 IDR149:IDR153 IEH149:IEH153 IEX149:IEX153 IFN149:IFN153 IGD149:IGD153 IGT149:IGT153 IHJ149:IHJ153 IHZ149:IHZ153 IIP149:IIP153 IJF149:IJF153 IJV149:IJV153 IKL149:IKL153 ILB149:ILB153 ILR149:ILR153 IMH149:IMH153 IMX149:IMX153 INN149:INN153 IOD149:IOD153 IOT149:IOT153 IPJ149:IPJ153 IPZ149:IPZ153 IQP149:IQP153 IRF149:IRF153 IRV149:IRV153 ISL149:ISL153 ITB149:ITB153 ITR149:ITR153 IUH149:IUH153 IUX149:IUX153 IVN149:IVN153 IWD149:IWD153 IWT149:IWT153 IXJ149:IXJ153 IXZ149:IXZ153 IYP149:IYP153 IZF149:IZF153 IZV149:IZV153 JAL149:JAL153 JBB149:JBB153 JBR149:JBR153 JCH149:JCH153 JCX149:JCX153 JDN149:JDN153 JED149:JED153 JET149:JET153 JFJ149:JFJ153 JFZ149:JFZ153 JGP149:JGP153 JHF149:JHF153 JHV149:JHV153 JIL149:JIL153 JJB149:JJB153 JJR149:JJR153 JKH149:JKH153 JKX149:JKX153 JLN149:JLN153 JMD149:JMD153 JMT149:JMT153 JNJ149:JNJ153 JNZ149:JNZ153 JOP149:JOP153 JPF149:JPF153 JPV149:JPV153 JQL149:JQL153 JRB149:JRB153 JRR149:JRR153 JSH149:JSH153 JSX149:JSX153 JTN149:JTN153 JUD149:JUD153 JUT149:JUT153 JVJ149:JVJ153 JVZ149:JVZ153 JWP149:JWP153 JXF149:JXF153 JXV149:JXV153 JYL149:JYL153 JZB149:JZB153 JZR149:JZR153 KAH149:KAH153 KAX149:KAX153 KBN149:KBN153 KCD149:KCD153 KCT149:KCT153 KDJ149:KDJ153 KDZ149:KDZ153 KEP149:KEP153 KFF149:KFF153 KFV149:KFV153 KGL149:KGL153 KHB149:KHB153 KHR149:KHR153 KIH149:KIH153 KIX149:KIX153 KJN149:KJN153 KKD149:KKD153 KKT149:KKT153 KLJ149:KLJ153 KLZ149:KLZ153 KMP149:KMP153 KNF149:KNF153 KNV149:KNV153 KOL149:KOL153 KPB149:KPB153 KPR149:KPR153 KQH149:KQH153 KQX149:KQX153 KRN149:KRN153 KSD149:KSD153 KST149:KST153 KTJ149:KTJ153 KTZ149:KTZ153 KUP149:KUP153 KVF149:KVF153 KVV149:KVV153 KWL149:KWL153 KXB149:KXB153 KXR149:KXR153 KYH149:KYH153 KYX149:KYX153 KZN149:KZN153 LAD149:LAD153 LAT149:LAT153 LBJ149:LBJ153 LBZ149:LBZ153 LCP149:LCP153 LDF149:LDF153 LDV149:LDV153 LEL149:LEL153 LFB149:LFB153 LFR149:LFR153 LGH149:LGH153 LGX149:LGX153 LHN149:LHN153 LID149:LID153 LIT149:LIT153 LJJ149:LJJ153 LJZ149:LJZ153 LKP149:LKP153 LLF149:LLF153 LLV149:LLV153 LML149:LML153 LNB149:LNB153 LNR149:LNR153 LOH149:LOH153 LOX149:LOX153 LPN149:LPN153 LQD149:LQD153 LQT149:LQT153 LRJ149:LRJ153 LRZ149:LRZ153 LSP149:LSP153 LTF149:LTF153 LTV149:LTV153 LUL149:LUL153 LVB149:LVB153 LVR149:LVR153 LWH149:LWH153 LWX149:LWX153 LXN149:LXN153 LYD149:LYD153 LYT149:LYT153 LZJ149:LZJ153 LZZ149:LZZ153 MAP149:MAP153 MBF149:MBF153 MBV149:MBV153 MCL149:MCL153 MDB149:MDB153 MDR149:MDR153 MEH149:MEH153 MEX149:MEX153 MFN149:MFN153 MGD149:MGD153 MGT149:MGT153 MHJ149:MHJ153 MHZ149:MHZ153 MIP149:MIP153 MJF149:MJF153 MJV149:MJV153 MKL149:MKL153 MLB149:MLB153 MLR149:MLR153 MMH149:MMH153 MMX149:MMX153 MNN149:MNN153 MOD149:MOD153 MOT149:MOT153 MPJ149:MPJ153 MPZ149:MPZ153 MQP149:MQP153 MRF149:MRF153 MRV149:MRV153 MSL149:MSL153 MTB149:MTB153 MTR149:MTR153 MUH149:MUH153 MUX149:MUX153 MVN149:MVN153 MWD149:MWD153 MWT149:MWT153 MXJ149:MXJ153 MXZ149:MXZ153 MYP149:MYP153 MZF149:MZF153 MZV149:MZV153 NAL149:NAL153 NBB149:NBB153 NBR149:NBR153 NCH149:NCH153 NCX149:NCX153 NDN149:NDN153 NED149:NED153 NET149:NET153 NFJ149:NFJ153 NFZ149:NFZ153 NGP149:NGP153 NHF149:NHF153 NHV149:NHV153 NIL149:NIL153 NJB149:NJB153 NJR149:NJR153 NKH149:NKH153 NKX149:NKX153 NLN149:NLN153 NMD149:NMD153 NMT149:NMT153 NNJ149:NNJ153 NNZ149:NNZ153 NOP149:NOP153 NPF149:NPF153 NPV149:NPV153 NQL149:NQL153 NRB149:NRB153 NRR149:NRR153 NSH149:NSH153 NSX149:NSX153 NTN149:NTN153 NUD149:NUD153 NUT149:NUT153 NVJ149:NVJ153 NVZ149:NVZ153 NWP149:NWP153 NXF149:NXF153 NXV149:NXV153 NYL149:NYL153 NZB149:NZB153 NZR149:NZR153 OAH149:OAH153 OAX149:OAX153 OBN149:OBN153 OCD149:OCD153 OCT149:OCT153 ODJ149:ODJ153 ODZ149:ODZ153 OEP149:OEP153 OFF149:OFF153 OFV149:OFV153 OGL149:OGL153 OHB149:OHB153 OHR149:OHR153 OIH149:OIH153 OIX149:OIX153 OJN149:OJN153 OKD149:OKD153 OKT149:OKT153 OLJ149:OLJ153 OLZ149:OLZ153 OMP149:OMP153 ONF149:ONF153 ONV149:ONV153 OOL149:OOL153 OPB149:OPB153 OPR149:OPR153 OQH149:OQH153 OQX149:OQX153 ORN149:ORN153 OSD149:OSD153 OST149:OST153 OTJ149:OTJ153 OTZ149:OTZ153 OUP149:OUP153 OVF149:OVF153 OVV149:OVV153 OWL149:OWL153 OXB149:OXB153 OXR149:OXR153 OYH149:OYH153 OYX149:OYX153 OZN149:OZN153 PAD149:PAD153 PAT149:PAT153 PBJ149:PBJ153 PBZ149:PBZ153 PCP149:PCP153 PDF149:PDF153 PDV149:PDV153 PEL149:PEL153 PFB149:PFB153 PFR149:PFR153 PGH149:PGH153 PGX149:PGX153 PHN149:PHN153 PID149:PID153 PIT149:PIT153 PJJ149:PJJ153 PJZ149:PJZ153 PKP149:PKP153 PLF149:PLF153 PLV149:PLV153 PML149:PML153 PNB149:PNB153 PNR149:PNR153 POH149:POH153 POX149:POX153 PPN149:PPN153 PQD149:PQD153 PQT149:PQT153 PRJ149:PRJ153 PRZ149:PRZ153 PSP149:PSP153 PTF149:PTF153 PTV149:PTV153 PUL149:PUL153 PVB149:PVB153 PVR149:PVR153 PWH149:PWH153 PWX149:PWX153 PXN149:PXN153 PYD149:PYD153 PYT149:PYT153 PZJ149:PZJ153 PZZ149:PZZ153 QAP149:QAP153 QBF149:QBF153 QBV149:QBV153 QCL149:QCL153 QDB149:QDB153 QDR149:QDR153 QEH149:QEH153 QEX149:QEX153 QFN149:QFN153 QGD149:QGD153 QGT149:QGT153 QHJ149:QHJ153 QHZ149:QHZ153 QIP149:QIP153 QJF149:QJF153 QJV149:QJV153 QKL149:QKL153 QLB149:QLB153 QLR149:QLR153 QMH149:QMH153 QMX149:QMX153 QNN149:QNN153 QOD149:QOD153 QOT149:QOT153 QPJ149:QPJ153 QPZ149:QPZ153 QQP149:QQP153 QRF149:QRF153 QRV149:QRV153 QSL149:QSL153 QTB149:QTB153 QTR149:QTR153 QUH149:QUH153 QUX149:QUX153 QVN149:QVN153 QWD149:QWD153 QWT149:QWT153 QXJ149:QXJ153 QXZ149:QXZ153 QYP149:QYP153 QZF149:QZF153 QZV149:QZV153 RAL149:RAL153 RBB149:RBB153 RBR149:RBR153 RCH149:RCH153 RCX149:RCX153 RDN149:RDN153 RED149:RED153 RET149:RET153 RFJ149:RFJ153 RFZ149:RFZ153 RGP149:RGP153 RHF149:RHF153 RHV149:RHV153 RIL149:RIL153 RJB149:RJB153 RJR149:RJR153 RKH149:RKH153 RKX149:RKX153 RLN149:RLN153 RMD149:RMD153 RMT149:RMT153 RNJ149:RNJ153 RNZ149:RNZ153 ROP149:ROP153 RPF149:RPF153 RPV149:RPV153 RQL149:RQL153 RRB149:RRB153 RRR149:RRR153 RSH149:RSH153 RSX149:RSX153 RTN149:RTN153 RUD149:RUD153 RUT149:RUT153 RVJ149:RVJ153 RVZ149:RVZ153 RWP149:RWP153 RXF149:RXF153 RXV149:RXV153 RYL149:RYL153 RZB149:RZB153 RZR149:RZR153 SAH149:SAH153 SAX149:SAX153 SBN149:SBN153 SCD149:SCD153 SCT149:SCT153 SDJ149:SDJ153 SDZ149:SDZ153 SEP149:SEP153 SFF149:SFF153 SFV149:SFV153 SGL149:SGL153 SHB149:SHB153 SHR149:SHR153 SIH149:SIH153 SIX149:SIX153 SJN149:SJN153 SKD149:SKD153 SKT149:SKT153 SLJ149:SLJ153 SLZ149:SLZ153 SMP149:SMP153 SNF149:SNF153 SNV149:SNV153 SOL149:SOL153 SPB149:SPB153 SPR149:SPR153 SQH149:SQH153 SQX149:SQX153 SRN149:SRN153 SSD149:SSD153 SST149:SST153 STJ149:STJ153 STZ149:STZ153 SUP149:SUP153 SVF149:SVF153 SVV149:SVV153 SWL149:SWL153 SXB149:SXB153 SXR149:SXR153 SYH149:SYH153 SYX149:SYX153 SZN149:SZN153 TAD149:TAD153 TAT149:TAT153 TBJ149:TBJ153 TBZ149:TBZ153 TCP149:TCP153 TDF149:TDF153 TDV149:TDV153 TEL149:TEL153 TFB149:TFB153 TFR149:TFR153 TGH149:TGH153 TGX149:TGX153 THN149:THN153 TID149:TID153 TIT149:TIT153 TJJ149:TJJ153 TJZ149:TJZ153 TKP149:TKP153 TLF149:TLF153 TLV149:TLV153 TML149:TML153 TNB149:TNB153 TNR149:TNR153 TOH149:TOH153 TOX149:TOX153 TPN149:TPN153 TQD149:TQD153 TQT149:TQT153 TRJ149:TRJ153 TRZ149:TRZ153 TSP149:TSP153 TTF149:TTF153 TTV149:TTV153 TUL149:TUL153 TVB149:TVB153 TVR149:TVR153 TWH149:TWH153 TWX149:TWX153 TXN149:TXN153 TYD149:TYD153 TYT149:TYT153 TZJ149:TZJ153 TZZ149:TZZ153 UAP149:UAP153 UBF149:UBF153 UBV149:UBV153 UCL149:UCL153 UDB149:UDB153 UDR149:UDR153 UEH149:UEH153 UEX149:UEX153 UFN149:UFN153 UGD149:UGD153 UGT149:UGT153 UHJ149:UHJ153 UHZ149:UHZ153 UIP149:UIP153 UJF149:UJF153 UJV149:UJV153 UKL149:UKL153 ULB149:ULB153 ULR149:ULR153 UMH149:UMH153 UMX149:UMX153 UNN149:UNN153 UOD149:UOD153 UOT149:UOT153 UPJ149:UPJ153 UPZ149:UPZ153 UQP149:UQP153 URF149:URF153 URV149:URV153 USL149:USL153 UTB149:UTB153 UTR149:UTR153 UUH149:UUH153 UUX149:UUX153 UVN149:UVN153 UWD149:UWD153 UWT149:UWT153 UXJ149:UXJ153 UXZ149:UXZ153 UYP149:UYP153 UZF149:UZF153 UZV149:UZV153 VAL149:VAL153 VBB149:VBB153 VBR149:VBR153 VCH149:VCH153 VCX149:VCX153 VDN149:VDN153 VED149:VED153 VET149:VET153 VFJ149:VFJ153 VFZ149:VFZ153 VGP149:VGP153 VHF149:VHF153 VHV149:VHV153 VIL149:VIL153 VJB149:VJB153 VJR149:VJR153 VKH149:VKH153 VKX149:VKX153 VLN149:VLN153 VMD149:VMD153 VMT149:VMT153 VNJ149:VNJ153 VNZ149:VNZ153 VOP149:VOP153 VPF149:VPF153 VPV149:VPV153 VQL149:VQL153 VRB149:VRB153 VRR149:VRR153 VSH149:VSH153 VSX149:VSX153 VTN149:VTN153 VUD149:VUD153 VUT149:VUT153 VVJ149:VVJ153 VVZ149:VVZ153 VWP149:VWP153 VXF149:VXF153 VXV149:VXV153 VYL149:VYL153 VZB149:VZB153 VZR149:VZR153 WAH149:WAH153 WAX149:WAX153 WBN149:WBN153 WCD149:WCD153 WCT149:WCT153 WDJ149:WDJ153 WDZ149:WDZ153 WEP149:WEP153 WFF149:WFF153 WFV149:WFV153 WGL149:WGL153 WHB149:WHB153 WHR149:WHR153 WIH149:WIH153 WIX149:WIX153 WJN149:WJN153 WKD149:WKD153 WKT149:WKT153 WLJ149:WLJ153 WLZ149:WLZ153 WMP149:WMP153 WNF149:WNF153 WNV149:WNV153 WOL149:WOL153 WPB149:WPB153 WPR149:WPR153 WQH149:WQH153 WQX149:WQX153 WRN149:WRN153 WSD149:WSD153 WST149:WST153 WTJ149:WTJ153 WTZ149:WTZ153 WUP149:WUP153 WVF149:WVF153 WVV149:WVV153 WWL149:WWL153 WXB149:WXB153 WXR149:WXR153 WYH149:WYH153 WYX149:WYX153 WZN149:WZN153 XAD149:XAD153 XAT149:XAT153 XBJ149:XBJ153 XBZ149:XBZ153 XCP149:XCP153 XDF149:XDF153 XDV149:XDV153 XEL149:XEL153 XFB149:XFD153">
    <cfRule type="cellIs" dxfId="169" priority="692" operator="greaterThan">
      <formula>0</formula>
    </cfRule>
    <cfRule type="cellIs" dxfId="168" priority="691" operator="lessThan">
      <formula>0</formula>
    </cfRule>
  </conditionalFormatting>
  <conditionalFormatting sqref="P155:P159 AD155:AD159 AT155:AT159 BJ155:BJ159 BZ155:BZ159 CP155:CP159 DF155:DF159 DV155:DV159 EL155:EL159 FB155:FB159 FR155:FR159 GH155:GH159 GX155:GX159 HN155:HN159 ID155:ID159 IT155:IT159 JJ155:JJ159 JZ155:JZ159 KP155:KP159 LF155:LF159 LV155:LV159 ML155:ML159 NB155:NB159 NR155:NR159 OH155:OH159 OX155:OX159 PN155:PN159 QD155:QD159 QT155:QT159 RJ155:RJ159 RZ155:RZ159 SP155:SP159 TF155:TF159 TV155:TV159 UL155:UL159 VB155:VB159 VR155:VR159 WH155:WH159 WX155:WX159 XN155:XN159 YD155:YD159 YT155:YT159 ZJ155:ZJ159 ZZ155:ZZ159 AAP155:AAP159 ABF155:ABF159 ABV155:ABV159 ACL155:ACL159 ADB155:ADB159 ADR155:ADR159 AEH155:AEH159 AEX155:AEX159 AFN155:AFN159 AGD155:AGD159 AGT155:AGT159 AHJ155:AHJ159 AHZ155:AHZ159 AIP155:AIP159 AJF155:AJF159 AJV155:AJV159 AKL155:AKL159 ALB155:ALB159 ALR155:ALR159 AMH155:AMH159 AMX155:AMX159 ANN155:ANN159 AOD155:AOD159 AOT155:AOT159 APJ155:APJ159 APZ155:APZ159 AQP155:AQP159 ARF155:ARF159 ARV155:ARV159 ASL155:ASL159 ATB155:ATB159 ATR155:ATR159 AUH155:AUH159 AUX155:AUX159 AVN155:AVN159 AWD155:AWD159 AWT155:AWT159 AXJ155:AXJ159 AXZ155:AXZ159 AYP155:AYP159 AZF155:AZF159 AZV155:AZV159 BAL155:BAL159 BBB155:BBB159 BBR155:BBR159 BCH155:BCH159 BCX155:BCX159 BDN155:BDN159 BED155:BED159 BET155:BET159 BFJ155:BFJ159 BFZ155:BFZ159 BGP155:BGP159 BHF155:BHF159 BHV155:BHV159 BIL155:BIL159 BJB155:BJB159 BJR155:BJR159 BKH155:BKH159 BKX155:BKX159 BLN155:BLN159 BMD155:BMD159 BMT155:BMT159 BNJ155:BNJ159 BNZ155:BNZ159 BOP155:BOP159 BPF155:BPF159 BPV155:BPV159 BQL155:BQL159 BRB155:BRB159 BRR155:BRR159 BSH155:BSH159 BSX155:BSX159 BTN155:BTN159 BUD155:BUD159 BUT155:BUT159 BVJ155:BVJ159 BVZ155:BVZ159 BWP155:BWP159 BXF155:BXF159 BXV155:BXV159 BYL155:BYL159 BZB155:BZB159 BZR155:BZR159 CAH155:CAH159 CAX155:CAX159 CBN155:CBN159 CCD155:CCD159 CCT155:CCT159 CDJ155:CDJ159 CDZ155:CDZ159 CEP155:CEP159 CFF155:CFF159 CFV155:CFV159 CGL155:CGL159 CHB155:CHB159 CHR155:CHR159 CIH155:CIH159 CIX155:CIX159 CJN155:CJN159 CKD155:CKD159 CKT155:CKT159 CLJ155:CLJ159 CLZ155:CLZ159 CMP155:CMP159 CNF155:CNF159 CNV155:CNV159 COL155:COL159 CPB155:CPB159 CPR155:CPR159 CQH155:CQH159 CQX155:CQX159 CRN155:CRN159 CSD155:CSD159 CST155:CST159 CTJ155:CTJ159 CTZ155:CTZ159 CUP155:CUP159 CVF155:CVF159 CVV155:CVV159 CWL155:CWL159 CXB155:CXB159 CXR155:CXR159 CYH155:CYH159 CYX155:CYX159 CZN155:CZN159 DAD155:DAD159 DAT155:DAT159 DBJ155:DBJ159 DBZ155:DBZ159 DCP155:DCP159 DDF155:DDF159 DDV155:DDV159 DEL155:DEL159 DFB155:DFB159 DFR155:DFR159 DGH155:DGH159 DGX155:DGX159 DHN155:DHN159 DID155:DID159 DIT155:DIT159 DJJ155:DJJ159 DJZ155:DJZ159 DKP155:DKP159 DLF155:DLF159 DLV155:DLV159 DML155:DML159 DNB155:DNB159 DNR155:DNR159 DOH155:DOH159 DOX155:DOX159 DPN155:DPN159 DQD155:DQD159 DQT155:DQT159 DRJ155:DRJ159 DRZ155:DRZ159 DSP155:DSP159 DTF155:DTF159 DTV155:DTV159 DUL155:DUL159 DVB155:DVB159 DVR155:DVR159 DWH155:DWH159 DWX155:DWX159 DXN155:DXN159 DYD155:DYD159 DYT155:DYT159 DZJ155:DZJ159 DZZ155:DZZ159 EAP155:EAP159 EBF155:EBF159 EBV155:EBV159 ECL155:ECL159 EDB155:EDB159 EDR155:EDR159 EEH155:EEH159 EEX155:EEX159 EFN155:EFN159 EGD155:EGD159 EGT155:EGT159 EHJ155:EHJ159 EHZ155:EHZ159 EIP155:EIP159 EJF155:EJF159 EJV155:EJV159 EKL155:EKL159 ELB155:ELB159 ELR155:ELR159 EMH155:EMH159 EMX155:EMX159 ENN155:ENN159 EOD155:EOD159 EOT155:EOT159 EPJ155:EPJ159 EPZ155:EPZ159 EQP155:EQP159 ERF155:ERF159 ERV155:ERV159 ESL155:ESL159 ETB155:ETB159 ETR155:ETR159 EUH155:EUH159 EUX155:EUX159 EVN155:EVN159 EWD155:EWD159 EWT155:EWT159 EXJ155:EXJ159 EXZ155:EXZ159 EYP155:EYP159 EZF155:EZF159 EZV155:EZV159 FAL155:FAL159 FBB155:FBB159 FBR155:FBR159 FCH155:FCH159 FCX155:FCX159 FDN155:FDN159 FED155:FED159 FET155:FET159 FFJ155:FFJ159 FFZ155:FFZ159 FGP155:FGP159 FHF155:FHF159 FHV155:FHV159 FIL155:FIL159 FJB155:FJB159 FJR155:FJR159 FKH155:FKH159 FKX155:FKX159 FLN155:FLN159 FMD155:FMD159 FMT155:FMT159 FNJ155:FNJ159 FNZ155:FNZ159 FOP155:FOP159 FPF155:FPF159 FPV155:FPV159 FQL155:FQL159 FRB155:FRB159 FRR155:FRR159 FSH155:FSH159 FSX155:FSX159 FTN155:FTN159 FUD155:FUD159 FUT155:FUT159 FVJ155:FVJ159 FVZ155:FVZ159 FWP155:FWP159 FXF155:FXF159 FXV155:FXV159 FYL155:FYL159 FZB155:FZB159 FZR155:FZR159 GAH155:GAH159 GAX155:GAX159 GBN155:GBN159 GCD155:GCD159 GCT155:GCT159 GDJ155:GDJ159 GDZ155:GDZ159 GEP155:GEP159 GFF155:GFF159 GFV155:GFV159 GGL155:GGL159 GHB155:GHB159 GHR155:GHR159 GIH155:GIH159 GIX155:GIX159 GJN155:GJN159 GKD155:GKD159 GKT155:GKT159 GLJ155:GLJ159 GLZ155:GLZ159 GMP155:GMP159 GNF155:GNF159 GNV155:GNV159 GOL155:GOL159 GPB155:GPB159 GPR155:GPR159 GQH155:GQH159 GQX155:GQX159 GRN155:GRN159 GSD155:GSD159 GST155:GST159 GTJ155:GTJ159 GTZ155:GTZ159 GUP155:GUP159 GVF155:GVF159 GVV155:GVV159 GWL155:GWL159 GXB155:GXB159 GXR155:GXR159 GYH155:GYH159 GYX155:GYX159 GZN155:GZN159 HAD155:HAD159 HAT155:HAT159 HBJ155:HBJ159 HBZ155:HBZ159 HCP155:HCP159 HDF155:HDF159 HDV155:HDV159 HEL155:HEL159 HFB155:HFB159 HFR155:HFR159 HGH155:HGH159 HGX155:HGX159 HHN155:HHN159 HID155:HID159 HIT155:HIT159 HJJ155:HJJ159 HJZ155:HJZ159 HKP155:HKP159 HLF155:HLF159 HLV155:HLV159 HML155:HML159 HNB155:HNB159 HNR155:HNR159 HOH155:HOH159 HOX155:HOX159 HPN155:HPN159 HQD155:HQD159 HQT155:HQT159 HRJ155:HRJ159 HRZ155:HRZ159 HSP155:HSP159 HTF155:HTF159 HTV155:HTV159 HUL155:HUL159 HVB155:HVB159 HVR155:HVR159 HWH155:HWH159 HWX155:HWX159 HXN155:HXN159 HYD155:HYD159 HYT155:HYT159 HZJ155:HZJ159 HZZ155:HZZ159 IAP155:IAP159 IBF155:IBF159 IBV155:IBV159 ICL155:ICL159 IDB155:IDB159 IDR155:IDR159 IEH155:IEH159 IEX155:IEX159 IFN155:IFN159 IGD155:IGD159 IGT155:IGT159 IHJ155:IHJ159 IHZ155:IHZ159 IIP155:IIP159 IJF155:IJF159 IJV155:IJV159 IKL155:IKL159 ILB155:ILB159 ILR155:ILR159 IMH155:IMH159 IMX155:IMX159 INN155:INN159 IOD155:IOD159 IOT155:IOT159 IPJ155:IPJ159 IPZ155:IPZ159 IQP155:IQP159 IRF155:IRF159 IRV155:IRV159 ISL155:ISL159 ITB155:ITB159 ITR155:ITR159 IUH155:IUH159 IUX155:IUX159 IVN155:IVN159 IWD155:IWD159 IWT155:IWT159 IXJ155:IXJ159 IXZ155:IXZ159 IYP155:IYP159 IZF155:IZF159 IZV155:IZV159 JAL155:JAL159 JBB155:JBB159 JBR155:JBR159 JCH155:JCH159 JCX155:JCX159 JDN155:JDN159 JED155:JED159 JET155:JET159 JFJ155:JFJ159 JFZ155:JFZ159 JGP155:JGP159 JHF155:JHF159 JHV155:JHV159 JIL155:JIL159 JJB155:JJB159 JJR155:JJR159 JKH155:JKH159 JKX155:JKX159 JLN155:JLN159 JMD155:JMD159 JMT155:JMT159 JNJ155:JNJ159 JNZ155:JNZ159 JOP155:JOP159 JPF155:JPF159 JPV155:JPV159 JQL155:JQL159 JRB155:JRB159 JRR155:JRR159 JSH155:JSH159 JSX155:JSX159 JTN155:JTN159 JUD155:JUD159 JUT155:JUT159 JVJ155:JVJ159 JVZ155:JVZ159 JWP155:JWP159 JXF155:JXF159 JXV155:JXV159 JYL155:JYL159 JZB155:JZB159 JZR155:JZR159 KAH155:KAH159 KAX155:KAX159 KBN155:KBN159 KCD155:KCD159 KCT155:KCT159 KDJ155:KDJ159 KDZ155:KDZ159 KEP155:KEP159 KFF155:KFF159 KFV155:KFV159 KGL155:KGL159 KHB155:KHB159 KHR155:KHR159 KIH155:KIH159 KIX155:KIX159 KJN155:KJN159 KKD155:KKD159 KKT155:KKT159 KLJ155:KLJ159 KLZ155:KLZ159 KMP155:KMP159 KNF155:KNF159 KNV155:KNV159 KOL155:KOL159 KPB155:KPB159 KPR155:KPR159 KQH155:KQH159 KQX155:KQX159 KRN155:KRN159 KSD155:KSD159 KST155:KST159 KTJ155:KTJ159 KTZ155:KTZ159 KUP155:KUP159 KVF155:KVF159 KVV155:KVV159 KWL155:KWL159 KXB155:KXB159 KXR155:KXR159 KYH155:KYH159 KYX155:KYX159 KZN155:KZN159 LAD155:LAD159 LAT155:LAT159 LBJ155:LBJ159 LBZ155:LBZ159 LCP155:LCP159 LDF155:LDF159 LDV155:LDV159 LEL155:LEL159 LFB155:LFB159 LFR155:LFR159 LGH155:LGH159 LGX155:LGX159 LHN155:LHN159 LID155:LID159 LIT155:LIT159 LJJ155:LJJ159 LJZ155:LJZ159 LKP155:LKP159 LLF155:LLF159 LLV155:LLV159 LML155:LML159 LNB155:LNB159 LNR155:LNR159 LOH155:LOH159 LOX155:LOX159 LPN155:LPN159 LQD155:LQD159 LQT155:LQT159 LRJ155:LRJ159 LRZ155:LRZ159 LSP155:LSP159 LTF155:LTF159 LTV155:LTV159 LUL155:LUL159 LVB155:LVB159 LVR155:LVR159 LWH155:LWH159 LWX155:LWX159 LXN155:LXN159 LYD155:LYD159 LYT155:LYT159 LZJ155:LZJ159 LZZ155:LZZ159 MAP155:MAP159 MBF155:MBF159 MBV155:MBV159 MCL155:MCL159 MDB155:MDB159 MDR155:MDR159 MEH155:MEH159 MEX155:MEX159 MFN155:MFN159 MGD155:MGD159 MGT155:MGT159 MHJ155:MHJ159 MHZ155:MHZ159 MIP155:MIP159 MJF155:MJF159 MJV155:MJV159 MKL155:MKL159 MLB155:MLB159 MLR155:MLR159 MMH155:MMH159 MMX155:MMX159 MNN155:MNN159 MOD155:MOD159 MOT155:MOT159 MPJ155:MPJ159 MPZ155:MPZ159 MQP155:MQP159 MRF155:MRF159 MRV155:MRV159 MSL155:MSL159 MTB155:MTB159 MTR155:MTR159 MUH155:MUH159 MUX155:MUX159 MVN155:MVN159 MWD155:MWD159 MWT155:MWT159 MXJ155:MXJ159 MXZ155:MXZ159 MYP155:MYP159 MZF155:MZF159 MZV155:MZV159 NAL155:NAL159 NBB155:NBB159 NBR155:NBR159 NCH155:NCH159 NCX155:NCX159 NDN155:NDN159 NED155:NED159 NET155:NET159 NFJ155:NFJ159 NFZ155:NFZ159 NGP155:NGP159 NHF155:NHF159 NHV155:NHV159 NIL155:NIL159 NJB155:NJB159 NJR155:NJR159 NKH155:NKH159 NKX155:NKX159 NLN155:NLN159 NMD155:NMD159 NMT155:NMT159 NNJ155:NNJ159 NNZ155:NNZ159 NOP155:NOP159 NPF155:NPF159 NPV155:NPV159 NQL155:NQL159 NRB155:NRB159 NRR155:NRR159 NSH155:NSH159 NSX155:NSX159 NTN155:NTN159 NUD155:NUD159 NUT155:NUT159 NVJ155:NVJ159 NVZ155:NVZ159 NWP155:NWP159 NXF155:NXF159 NXV155:NXV159 NYL155:NYL159 NZB155:NZB159 NZR155:NZR159 OAH155:OAH159 OAX155:OAX159 OBN155:OBN159 OCD155:OCD159 OCT155:OCT159 ODJ155:ODJ159 ODZ155:ODZ159 OEP155:OEP159 OFF155:OFF159 OFV155:OFV159 OGL155:OGL159 OHB155:OHB159 OHR155:OHR159 OIH155:OIH159 OIX155:OIX159 OJN155:OJN159 OKD155:OKD159 OKT155:OKT159 OLJ155:OLJ159 OLZ155:OLZ159 OMP155:OMP159 ONF155:ONF159 ONV155:ONV159 OOL155:OOL159 OPB155:OPB159 OPR155:OPR159 OQH155:OQH159 OQX155:OQX159 ORN155:ORN159 OSD155:OSD159 OST155:OST159 OTJ155:OTJ159 OTZ155:OTZ159 OUP155:OUP159 OVF155:OVF159 OVV155:OVV159 OWL155:OWL159 OXB155:OXB159 OXR155:OXR159 OYH155:OYH159 OYX155:OYX159 OZN155:OZN159 PAD155:PAD159 PAT155:PAT159 PBJ155:PBJ159 PBZ155:PBZ159 PCP155:PCP159 PDF155:PDF159 PDV155:PDV159 PEL155:PEL159 PFB155:PFB159 PFR155:PFR159 PGH155:PGH159 PGX155:PGX159 PHN155:PHN159 PID155:PID159 PIT155:PIT159 PJJ155:PJJ159 PJZ155:PJZ159 PKP155:PKP159 PLF155:PLF159 PLV155:PLV159 PML155:PML159 PNB155:PNB159 PNR155:PNR159 POH155:POH159 POX155:POX159 PPN155:PPN159 PQD155:PQD159 PQT155:PQT159 PRJ155:PRJ159 PRZ155:PRZ159 PSP155:PSP159 PTF155:PTF159 PTV155:PTV159 PUL155:PUL159 PVB155:PVB159 PVR155:PVR159 PWH155:PWH159 PWX155:PWX159 PXN155:PXN159 PYD155:PYD159 PYT155:PYT159 PZJ155:PZJ159 PZZ155:PZZ159 QAP155:QAP159 QBF155:QBF159 QBV155:QBV159 QCL155:QCL159 QDB155:QDB159 QDR155:QDR159 QEH155:QEH159 QEX155:QEX159 QFN155:QFN159 QGD155:QGD159 QGT155:QGT159 QHJ155:QHJ159 QHZ155:QHZ159 QIP155:QIP159 QJF155:QJF159 QJV155:QJV159 QKL155:QKL159 QLB155:QLB159 QLR155:QLR159 QMH155:QMH159 QMX155:QMX159 QNN155:QNN159 QOD155:QOD159 QOT155:QOT159 QPJ155:QPJ159 QPZ155:QPZ159 QQP155:QQP159 QRF155:QRF159 QRV155:QRV159 QSL155:QSL159 QTB155:QTB159 QTR155:QTR159 QUH155:QUH159 QUX155:QUX159 QVN155:QVN159 QWD155:QWD159 QWT155:QWT159 QXJ155:QXJ159 QXZ155:QXZ159 QYP155:QYP159 QZF155:QZF159 QZV155:QZV159 RAL155:RAL159 RBB155:RBB159 RBR155:RBR159 RCH155:RCH159 RCX155:RCX159 RDN155:RDN159 RED155:RED159 RET155:RET159 RFJ155:RFJ159 RFZ155:RFZ159 RGP155:RGP159 RHF155:RHF159 RHV155:RHV159 RIL155:RIL159 RJB155:RJB159 RJR155:RJR159 RKH155:RKH159 RKX155:RKX159 RLN155:RLN159 RMD155:RMD159 RMT155:RMT159 RNJ155:RNJ159 RNZ155:RNZ159 ROP155:ROP159 RPF155:RPF159 RPV155:RPV159 RQL155:RQL159 RRB155:RRB159 RRR155:RRR159 RSH155:RSH159 RSX155:RSX159 RTN155:RTN159 RUD155:RUD159 RUT155:RUT159 RVJ155:RVJ159 RVZ155:RVZ159 RWP155:RWP159 RXF155:RXF159 RXV155:RXV159 RYL155:RYL159 RZB155:RZB159 RZR155:RZR159 SAH155:SAH159 SAX155:SAX159 SBN155:SBN159 SCD155:SCD159 SCT155:SCT159 SDJ155:SDJ159 SDZ155:SDZ159 SEP155:SEP159 SFF155:SFF159 SFV155:SFV159 SGL155:SGL159 SHB155:SHB159 SHR155:SHR159 SIH155:SIH159 SIX155:SIX159 SJN155:SJN159 SKD155:SKD159 SKT155:SKT159 SLJ155:SLJ159 SLZ155:SLZ159 SMP155:SMP159 SNF155:SNF159 SNV155:SNV159 SOL155:SOL159 SPB155:SPB159 SPR155:SPR159 SQH155:SQH159 SQX155:SQX159 SRN155:SRN159 SSD155:SSD159 SST155:SST159 STJ155:STJ159 STZ155:STZ159 SUP155:SUP159 SVF155:SVF159 SVV155:SVV159 SWL155:SWL159 SXB155:SXB159 SXR155:SXR159 SYH155:SYH159 SYX155:SYX159 SZN155:SZN159 TAD155:TAD159 TAT155:TAT159 TBJ155:TBJ159 TBZ155:TBZ159 TCP155:TCP159 TDF155:TDF159 TDV155:TDV159 TEL155:TEL159 TFB155:TFB159 TFR155:TFR159 TGH155:TGH159 TGX155:TGX159 THN155:THN159 TID155:TID159 TIT155:TIT159 TJJ155:TJJ159 TJZ155:TJZ159 TKP155:TKP159 TLF155:TLF159 TLV155:TLV159 TML155:TML159 TNB155:TNB159 TNR155:TNR159 TOH155:TOH159 TOX155:TOX159 TPN155:TPN159 TQD155:TQD159 TQT155:TQT159 TRJ155:TRJ159 TRZ155:TRZ159 TSP155:TSP159 TTF155:TTF159 TTV155:TTV159 TUL155:TUL159 TVB155:TVB159 TVR155:TVR159 TWH155:TWH159 TWX155:TWX159 TXN155:TXN159 TYD155:TYD159 TYT155:TYT159 TZJ155:TZJ159 TZZ155:TZZ159 UAP155:UAP159 UBF155:UBF159 UBV155:UBV159 UCL155:UCL159 UDB155:UDB159 UDR155:UDR159 UEH155:UEH159 UEX155:UEX159 UFN155:UFN159 UGD155:UGD159 UGT155:UGT159 UHJ155:UHJ159 UHZ155:UHZ159 UIP155:UIP159 UJF155:UJF159 UJV155:UJV159 UKL155:UKL159 ULB155:ULB159 ULR155:ULR159 UMH155:UMH159 UMX155:UMX159 UNN155:UNN159 UOD155:UOD159 UOT155:UOT159 UPJ155:UPJ159 UPZ155:UPZ159 UQP155:UQP159 URF155:URF159 URV155:URV159 USL155:USL159 UTB155:UTB159 UTR155:UTR159 UUH155:UUH159 UUX155:UUX159 UVN155:UVN159 UWD155:UWD159 UWT155:UWT159 UXJ155:UXJ159 UXZ155:UXZ159 UYP155:UYP159 UZF155:UZF159 UZV155:UZV159 VAL155:VAL159 VBB155:VBB159 VBR155:VBR159 VCH155:VCH159 VCX155:VCX159 VDN155:VDN159 VED155:VED159 VET155:VET159 VFJ155:VFJ159 VFZ155:VFZ159 VGP155:VGP159 VHF155:VHF159 VHV155:VHV159 VIL155:VIL159 VJB155:VJB159 VJR155:VJR159 VKH155:VKH159 VKX155:VKX159 VLN155:VLN159 VMD155:VMD159 VMT155:VMT159 VNJ155:VNJ159 VNZ155:VNZ159 VOP155:VOP159 VPF155:VPF159 VPV155:VPV159 VQL155:VQL159 VRB155:VRB159 VRR155:VRR159 VSH155:VSH159 VSX155:VSX159 VTN155:VTN159 VUD155:VUD159 VUT155:VUT159 VVJ155:VVJ159 VVZ155:VVZ159 VWP155:VWP159 VXF155:VXF159 VXV155:VXV159 VYL155:VYL159 VZB155:VZB159 VZR155:VZR159 WAH155:WAH159 WAX155:WAX159 WBN155:WBN159 WCD155:WCD159 WCT155:WCT159 WDJ155:WDJ159 WDZ155:WDZ159 WEP155:WEP159 WFF155:WFF159 WFV155:WFV159 WGL155:WGL159 WHB155:WHB159 WHR155:WHR159 WIH155:WIH159 WIX155:WIX159 WJN155:WJN159 WKD155:WKD159 WKT155:WKT159 WLJ155:WLJ159 WLZ155:WLZ159 WMP155:WMP159 WNF155:WNF159 WNV155:WNV159 WOL155:WOL159 WPB155:WPB159 WPR155:WPR159 WQH155:WQH159 WQX155:WQX159 WRN155:WRN159 WSD155:WSD159 WST155:WST159 WTJ155:WTJ159 WTZ155:WTZ159 WUP155:WUP159 WVF155:WVF159 WVV155:WVV159 WWL155:WWL159 WXB155:WXB159 WXR155:WXR159 WYH155:WYH159 WYX155:WYX159 WZN155:WZN159 XAD155:XAD159 XAT155:XAT159 XBJ155:XBJ159 XBZ155:XBZ159 XCP155:XCP159 XDF155:XDF159 XDV155:XDV159 XEL155:XEL159 XFB155:XFD159">
    <cfRule type="cellIs" dxfId="167" priority="690" operator="greaterThan">
      <formula>0</formula>
    </cfRule>
    <cfRule type="cellIs" dxfId="166" priority="689" operator="lessThan">
      <formula>0</formula>
    </cfRule>
  </conditionalFormatting>
  <conditionalFormatting sqref="P166:P170">
    <cfRule type="cellIs" dxfId="165" priority="849" operator="lessThan">
      <formula>0</formula>
    </cfRule>
    <cfRule type="cellIs" dxfId="164" priority="850" operator="greaterThan">
      <formula>0</formula>
    </cfRule>
  </conditionalFormatting>
  <conditionalFormatting sqref="P172:P176">
    <cfRule type="cellIs" dxfId="163" priority="847" operator="lessThan">
      <formula>0</formula>
    </cfRule>
    <cfRule type="cellIs" dxfId="162" priority="848" operator="greaterThan">
      <formula>0</formula>
    </cfRule>
  </conditionalFormatting>
  <conditionalFormatting sqref="P178:P182">
    <cfRule type="cellIs" dxfId="161" priority="845" operator="lessThan">
      <formula>0</formula>
    </cfRule>
    <cfRule type="cellIs" dxfId="160" priority="846" operator="greaterThan">
      <formula>0</formula>
    </cfRule>
  </conditionalFormatting>
  <conditionalFormatting sqref="P184:P188">
    <cfRule type="cellIs" dxfId="159" priority="843" operator="lessThan">
      <formula>0</formula>
    </cfRule>
    <cfRule type="cellIs" dxfId="158" priority="844" operator="greaterThan">
      <formula>0</formula>
    </cfRule>
  </conditionalFormatting>
  <conditionalFormatting sqref="P195:P199">
    <cfRule type="cellIs" dxfId="157" priority="865" operator="lessThan">
      <formula>0</formula>
    </cfRule>
    <cfRule type="cellIs" dxfId="156" priority="866" operator="greaterThan">
      <formula>0</formula>
    </cfRule>
  </conditionalFormatting>
  <conditionalFormatting sqref="P201:P205">
    <cfRule type="cellIs" dxfId="155" priority="857" operator="lessThan">
      <formula>0</formula>
    </cfRule>
    <cfRule type="cellIs" dxfId="154" priority="858" operator="greaterThan">
      <formula>0</formula>
    </cfRule>
  </conditionalFormatting>
  <conditionalFormatting sqref="P207:P211">
    <cfRule type="cellIs" dxfId="153" priority="861" operator="lessThan">
      <formula>0</formula>
    </cfRule>
    <cfRule type="cellIs" dxfId="152" priority="862" operator="greaterThan">
      <formula>0</formula>
    </cfRule>
  </conditionalFormatting>
  <conditionalFormatting sqref="P213:P217">
    <cfRule type="cellIs" dxfId="151" priority="859" operator="lessThan">
      <formula>0</formula>
    </cfRule>
    <cfRule type="cellIs" dxfId="150" priority="860" operator="greaterThan">
      <formula>0</formula>
    </cfRule>
  </conditionalFormatting>
  <conditionalFormatting sqref="N16:N21">
    <cfRule type="cellIs" dxfId="13" priority="11" operator="lessThan">
      <formula>0</formula>
    </cfRule>
    <cfRule type="cellIs" dxfId="12" priority="12" operator="greaterThan">
      <formula>0</formula>
    </cfRule>
  </conditionalFormatting>
  <conditionalFormatting sqref="N23:N28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N30:N35"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P16:P21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P23:P28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P30:P35">
    <cfRule type="cellIs" dxfId="3" priority="1" operator="lessThan">
      <formula>0</formula>
    </cfRule>
    <cfRule type="cellIs" dxfId="2" priority="2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66:O167 O168:O170 O172:O176 O178:O182 O184:O188" formula="1"/>
    <ignoredError sqref="A142:P142 A154:P154 A153:F153 A155:E159 A137:F137 A148:P148 A143:F147 A149:F152 O137 O138:O141 O143 O144:O147 O149 O153 O150 O155 O156:O159 A141:E141 A139:E139 A138:E138 A140:E140 O152 P12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160"/>
  <sheetViews>
    <sheetView zoomScale="80" zoomScaleNormal="80" workbookViewId="0">
      <selection activeCell="R16" sqref="R16"/>
    </sheetView>
  </sheetViews>
  <sheetFormatPr baseColWidth="10" defaultRowHeight="14.4" x14ac:dyDescent="0.3"/>
  <cols>
    <col min="1" max="1" width="42.44140625" customWidth="1"/>
    <col min="14" max="14" width="14.109375" bestFit="1" customWidth="1"/>
    <col min="15" max="15" width="12" bestFit="1" customWidth="1"/>
    <col min="16" max="16" width="12.6640625" bestFit="1" customWidth="1"/>
  </cols>
  <sheetData>
    <row r="2" spans="1:16" x14ac:dyDescent="0.3">
      <c r="A2" s="1" t="s">
        <v>26</v>
      </c>
    </row>
    <row r="3" spans="1:16" x14ac:dyDescent="0.3">
      <c r="A3" s="1"/>
    </row>
    <row r="4" spans="1:16" x14ac:dyDescent="0.3">
      <c r="B4" s="31">
        <v>2024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x14ac:dyDescent="0.3">
      <c r="A5" s="1"/>
      <c r="B5" s="23" t="s">
        <v>12</v>
      </c>
      <c r="C5" s="23" t="s">
        <v>13</v>
      </c>
      <c r="D5" s="23" t="s">
        <v>0</v>
      </c>
      <c r="E5" s="23" t="s">
        <v>14</v>
      </c>
      <c r="F5" s="23" t="s">
        <v>1</v>
      </c>
      <c r="G5" s="23" t="s">
        <v>2</v>
      </c>
      <c r="H5" s="23" t="s">
        <v>3</v>
      </c>
      <c r="I5" s="23" t="s">
        <v>15</v>
      </c>
      <c r="J5" s="23" t="s">
        <v>16</v>
      </c>
      <c r="K5" s="23" t="s">
        <v>17</v>
      </c>
      <c r="L5" s="23" t="s">
        <v>18</v>
      </c>
      <c r="M5" s="23" t="s">
        <v>19</v>
      </c>
      <c r="N5" s="23" t="s">
        <v>4</v>
      </c>
    </row>
    <row r="6" spans="1:16" x14ac:dyDescent="0.3">
      <c r="A6" s="32" t="s">
        <v>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6" x14ac:dyDescent="0.3">
      <c r="A7" s="2" t="s">
        <v>6</v>
      </c>
      <c r="B7" s="3">
        <f>'DE_VIE Gruppe inkl. MLA und KSC'!B9</f>
        <v>1828557</v>
      </c>
      <c r="C7" s="3">
        <f>'DE_VIE Gruppe inkl. MLA und KSC'!C9</f>
        <v>1875075</v>
      </c>
      <c r="D7" s="3">
        <f>'DE_VIE Gruppe inkl. MLA und KSC'!D9</f>
        <v>2206931</v>
      </c>
      <c r="E7" s="3">
        <f>'DE_VIE Gruppe inkl. MLA und KSC'!E9</f>
        <v>2610171</v>
      </c>
      <c r="F7" s="3">
        <f>'DE_VIE Gruppe inkl. MLA und KSC'!F9</f>
        <v>2844748</v>
      </c>
      <c r="G7" s="3">
        <f>'DE_VIE Gruppe inkl. MLA und KSC'!G9</f>
        <v>3020849</v>
      </c>
      <c r="H7" s="3">
        <f>'DE_VIE Gruppe inkl. MLA und KSC'!H9</f>
        <v>3324096</v>
      </c>
      <c r="I7" s="3">
        <f>'DE_VIE Gruppe inkl. MLA und KSC'!I9</f>
        <v>3331345</v>
      </c>
      <c r="J7" s="3">
        <f>'DE_VIE Gruppe inkl. MLA und KSC'!J9</f>
        <v>3078141</v>
      </c>
      <c r="K7" s="3">
        <f>'DE_VIE Gruppe inkl. MLA und KSC'!K9</f>
        <v>2954291</v>
      </c>
      <c r="L7" s="3">
        <f>'DE_VIE Gruppe inkl. MLA und KSC'!L9</f>
        <v>2264936</v>
      </c>
      <c r="M7" s="3">
        <f>'DE_VIE Gruppe inkl. MLA und KSC'!M9</f>
        <v>2380696</v>
      </c>
      <c r="N7" s="3">
        <f>'DE_VIE Gruppe inkl. MLA und KSC'!O9</f>
        <v>31719836</v>
      </c>
      <c r="O7" s="14"/>
      <c r="P7" s="14"/>
    </row>
    <row r="8" spans="1:16" x14ac:dyDescent="0.3">
      <c r="A8" s="2" t="s">
        <v>7</v>
      </c>
      <c r="B8" s="3">
        <f>'DE_VIE Gruppe inkl. MLA und KSC'!B10</f>
        <v>1453789</v>
      </c>
      <c r="C8" s="3">
        <f>'DE_VIE Gruppe inkl. MLA und KSC'!C10</f>
        <v>1499010</v>
      </c>
      <c r="D8" s="3">
        <f>'DE_VIE Gruppe inkl. MLA und KSC'!D10</f>
        <v>1770113</v>
      </c>
      <c r="E8" s="3">
        <f>'DE_VIE Gruppe inkl. MLA und KSC'!E10</f>
        <v>2026385</v>
      </c>
      <c r="F8" s="3">
        <f>'DE_VIE Gruppe inkl. MLA und KSC'!F10</f>
        <v>2198949</v>
      </c>
      <c r="G8" s="3">
        <f>'DE_VIE Gruppe inkl. MLA und KSC'!G10</f>
        <v>2338351</v>
      </c>
      <c r="H8" s="3">
        <f>'DE_VIE Gruppe inkl. MLA und KSC'!H10</f>
        <v>2535665</v>
      </c>
      <c r="I8" s="3">
        <f>'DE_VIE Gruppe inkl. MLA und KSC'!I10</f>
        <v>2575536</v>
      </c>
      <c r="J8" s="3">
        <f>'DE_VIE Gruppe inkl. MLA und KSC'!J10</f>
        <v>2358092</v>
      </c>
      <c r="K8" s="3">
        <f>'DE_VIE Gruppe inkl. MLA und KSC'!K10</f>
        <v>2248463</v>
      </c>
      <c r="L8" s="3">
        <f>'DE_VIE Gruppe inkl. MLA und KSC'!L10</f>
        <v>1850561</v>
      </c>
      <c r="M8" s="3">
        <f>'DE_VIE Gruppe inkl. MLA und KSC'!M10</f>
        <v>2010474</v>
      </c>
      <c r="N8" s="3">
        <f>'DE_VIE Gruppe inkl. MLA und KSC'!O10</f>
        <v>24865388</v>
      </c>
      <c r="O8" s="14"/>
      <c r="P8" s="14"/>
    </row>
    <row r="9" spans="1:16" x14ac:dyDescent="0.3">
      <c r="A9" s="2" t="s">
        <v>8</v>
      </c>
      <c r="B9" s="3">
        <f>'DE_VIE Gruppe inkl. MLA und KSC'!B11</f>
        <v>366910</v>
      </c>
      <c r="C9" s="3">
        <f>'DE_VIE Gruppe inkl. MLA und KSC'!C11</f>
        <v>370020</v>
      </c>
      <c r="D9" s="3">
        <f>'DE_VIE Gruppe inkl. MLA und KSC'!D11</f>
        <v>430504</v>
      </c>
      <c r="E9" s="3">
        <f>'DE_VIE Gruppe inkl. MLA und KSC'!E11</f>
        <v>574986</v>
      </c>
      <c r="F9" s="3">
        <f>'DE_VIE Gruppe inkl. MLA und KSC'!F11</f>
        <v>638092</v>
      </c>
      <c r="G9" s="3">
        <f>'DE_VIE Gruppe inkl. MLA und KSC'!G11</f>
        <v>673526</v>
      </c>
      <c r="H9" s="3">
        <f>'DE_VIE Gruppe inkl. MLA und KSC'!H11</f>
        <v>777360</v>
      </c>
      <c r="I9" s="3">
        <f>'DE_VIE Gruppe inkl. MLA und KSC'!I11</f>
        <v>746810</v>
      </c>
      <c r="J9" s="3">
        <f>'DE_VIE Gruppe inkl. MLA und KSC'!J11</f>
        <v>711994</v>
      </c>
      <c r="K9" s="3">
        <f>'DE_VIE Gruppe inkl. MLA und KSC'!K11</f>
        <v>696286</v>
      </c>
      <c r="L9" s="3">
        <f>'DE_VIE Gruppe inkl. MLA und KSC'!L11</f>
        <v>407822</v>
      </c>
      <c r="M9" s="3">
        <f>'DE_VIE Gruppe inkl. MLA und KSC'!M11</f>
        <v>362998</v>
      </c>
      <c r="N9" s="3">
        <f>'DE_VIE Gruppe inkl. MLA und KSC'!O11</f>
        <v>6757308</v>
      </c>
      <c r="O9" s="14"/>
      <c r="P9" s="14"/>
    </row>
    <row r="10" spans="1:16" x14ac:dyDescent="0.3">
      <c r="A10" s="2" t="s">
        <v>9</v>
      </c>
      <c r="B10" s="3">
        <f>'DE_VIE Gruppe inkl. MLA und KSC'!B12</f>
        <v>15175</v>
      </c>
      <c r="C10" s="3">
        <f>'DE_VIE Gruppe inkl. MLA und KSC'!C12</f>
        <v>14551</v>
      </c>
      <c r="D10" s="3">
        <f>'DE_VIE Gruppe inkl. MLA und KSC'!D12</f>
        <v>16568</v>
      </c>
      <c r="E10" s="3">
        <f>'DE_VIE Gruppe inkl. MLA und KSC'!E12</f>
        <v>19815</v>
      </c>
      <c r="F10" s="3">
        <f>'DE_VIE Gruppe inkl. MLA und KSC'!F12</f>
        <v>21709</v>
      </c>
      <c r="G10" s="3">
        <f>'DE_VIE Gruppe inkl. MLA und KSC'!G12</f>
        <v>21874</v>
      </c>
      <c r="H10" s="3">
        <f>'DE_VIE Gruppe inkl. MLA und KSC'!H12</f>
        <v>22829</v>
      </c>
      <c r="I10" s="3">
        <f>'DE_VIE Gruppe inkl. MLA und KSC'!I12</f>
        <v>22785</v>
      </c>
      <c r="J10" s="3">
        <f>'DE_VIE Gruppe inkl. MLA und KSC'!J12</f>
        <v>22050</v>
      </c>
      <c r="K10" s="3">
        <f>'DE_VIE Gruppe inkl. MLA und KSC'!K12</f>
        <v>21824</v>
      </c>
      <c r="L10" s="3">
        <f>'DE_VIE Gruppe inkl. MLA und KSC'!L12</f>
        <v>17291</v>
      </c>
      <c r="M10" s="3">
        <f>'DE_VIE Gruppe inkl. MLA und KSC'!M12</f>
        <v>17667</v>
      </c>
      <c r="N10" s="3">
        <f>'DE_VIE Gruppe inkl. MLA und KSC'!O12</f>
        <v>234138</v>
      </c>
      <c r="O10" s="14"/>
      <c r="P10" s="14"/>
    </row>
    <row r="11" spans="1:16" x14ac:dyDescent="0.3">
      <c r="A11" s="2" t="s">
        <v>10</v>
      </c>
      <c r="B11" s="6">
        <f>'DE_VIE Gruppe inkl. MLA und KSC'!B13</f>
        <v>20890402.740000002</v>
      </c>
      <c r="C11" s="6">
        <f>'DE_VIE Gruppe inkl. MLA und KSC'!C13</f>
        <v>21141717.990000002</v>
      </c>
      <c r="D11" s="6">
        <f>'DE_VIE Gruppe inkl. MLA und KSC'!D13</f>
        <v>26025835.390000001</v>
      </c>
      <c r="E11" s="6">
        <f>'DE_VIE Gruppe inkl. MLA und KSC'!E13</f>
        <v>23889973.550000001</v>
      </c>
      <c r="F11" s="6">
        <f>'DE_VIE Gruppe inkl. MLA und KSC'!F13</f>
        <v>24361864.149999999</v>
      </c>
      <c r="G11" s="6">
        <f>'DE_VIE Gruppe inkl. MLA und KSC'!G13</f>
        <v>24808370.719999999</v>
      </c>
      <c r="H11" s="6">
        <f>'DE_VIE Gruppe inkl. MLA und KSC'!H13</f>
        <v>25647163.969999999</v>
      </c>
      <c r="I11" s="6">
        <f>'DE_VIE Gruppe inkl. MLA und KSC'!I13</f>
        <v>24048425.039999999</v>
      </c>
      <c r="J11" s="6">
        <f>'DE_VIE Gruppe inkl. MLA und KSC'!J13</f>
        <v>25546557.399999999</v>
      </c>
      <c r="K11" s="6">
        <f>'DE_VIE Gruppe inkl. MLA und KSC'!K13</f>
        <v>29427376.460000001</v>
      </c>
      <c r="L11" s="6">
        <f>'DE_VIE Gruppe inkl. MLA und KSC'!L13</f>
        <v>27133743.68</v>
      </c>
      <c r="M11" s="6">
        <f>'DE_VIE Gruppe inkl. MLA und KSC'!M13</f>
        <v>25023405.73</v>
      </c>
      <c r="N11" s="6">
        <f>'DE_VIE Gruppe inkl. MLA und KSC'!O13</f>
        <v>297944836.81999999</v>
      </c>
      <c r="O11" s="30"/>
      <c r="P11" s="14"/>
    </row>
    <row r="12" spans="1:16" x14ac:dyDescent="0.3">
      <c r="A12" s="12" t="s">
        <v>28</v>
      </c>
      <c r="B12" s="3">
        <f>'DE_VIE Gruppe inkl. MLA und KSC'!B14</f>
        <v>659196</v>
      </c>
      <c r="C12" s="3">
        <f>'DE_VIE Gruppe inkl. MLA und KSC'!C14</f>
        <v>633566</v>
      </c>
      <c r="D12" s="3">
        <f>'DE_VIE Gruppe inkl. MLA und KSC'!D14</f>
        <v>722781</v>
      </c>
      <c r="E12" s="3">
        <f>'DE_VIE Gruppe inkl. MLA und KSC'!E14</f>
        <v>836651</v>
      </c>
      <c r="F12" s="3">
        <f>'DE_VIE Gruppe inkl. MLA und KSC'!F14</f>
        <v>918474</v>
      </c>
      <c r="G12" s="3">
        <f>'DE_VIE Gruppe inkl. MLA und KSC'!G14</f>
        <v>929569</v>
      </c>
      <c r="H12" s="3">
        <f>'DE_VIE Gruppe inkl. MLA und KSC'!H14</f>
        <v>976752</v>
      </c>
      <c r="I12" s="3">
        <f>'DE_VIE Gruppe inkl. MLA und KSC'!I14</f>
        <v>977023</v>
      </c>
      <c r="J12" s="3">
        <f>'DE_VIE Gruppe inkl. MLA und KSC'!J14</f>
        <v>941622</v>
      </c>
      <c r="K12" s="3">
        <f>'DE_VIE Gruppe inkl. MLA und KSC'!K14</f>
        <v>932572</v>
      </c>
      <c r="L12" s="3">
        <f>'DE_VIE Gruppe inkl. MLA und KSC'!L14</f>
        <v>743745</v>
      </c>
      <c r="M12" s="3">
        <f>'DE_VIE Gruppe inkl. MLA und KSC'!M14</f>
        <v>768027</v>
      </c>
      <c r="N12" s="3">
        <f>'DE_VIE Gruppe inkl. MLA und KSC'!O14</f>
        <v>10039978</v>
      </c>
      <c r="P12" s="14"/>
    </row>
    <row r="13" spans="1:16" x14ac:dyDescent="0.3">
      <c r="A13" s="2" t="s">
        <v>29</v>
      </c>
      <c r="B13" s="5">
        <f t="shared" ref="B13" si="0">B9/B7*100</f>
        <v>20.065548954722221</v>
      </c>
      <c r="C13" s="5">
        <f t="shared" ref="C13:L13" si="1">C9/C7*100</f>
        <v>19.733610655573777</v>
      </c>
      <c r="D13" s="5">
        <f t="shared" si="1"/>
        <v>19.50690800935779</v>
      </c>
      <c r="E13" s="5">
        <f t="shared" si="1"/>
        <v>22.0286716847287</v>
      </c>
      <c r="F13" s="5">
        <f t="shared" si="1"/>
        <v>22.430528117077504</v>
      </c>
      <c r="G13" s="5">
        <f t="shared" si="1"/>
        <v>22.295917472207314</v>
      </c>
      <c r="H13" s="5">
        <f t="shared" si="1"/>
        <v>23.385606191878935</v>
      </c>
      <c r="I13" s="5">
        <f t="shared" si="1"/>
        <v>22.417672141432366</v>
      </c>
      <c r="J13" s="5">
        <f t="shared" si="1"/>
        <v>23.13064931073658</v>
      </c>
      <c r="K13" s="5">
        <f t="shared" si="1"/>
        <v>23.568632880105582</v>
      </c>
      <c r="L13" s="5">
        <f t="shared" si="1"/>
        <v>18.005895089309369</v>
      </c>
      <c r="M13" s="5">
        <f t="shared" ref="M13" si="2">M9/M7*100</f>
        <v>15.247557857030044</v>
      </c>
      <c r="N13" s="5">
        <f>N9/N7*100</f>
        <v>21.303098792818474</v>
      </c>
    </row>
    <row r="14" spans="1:16" x14ac:dyDescent="0.3">
      <c r="A14" s="32" t="s">
        <v>27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6" x14ac:dyDescent="0.3">
      <c r="A15" s="2" t="s">
        <v>6</v>
      </c>
      <c r="B15" s="5">
        <f t="shared" ref="B15:C15" si="3">(B7/B27-1)*100</f>
        <v>9.5228939736434537</v>
      </c>
      <c r="C15" s="5">
        <f t="shared" si="3"/>
        <v>16.819897090459833</v>
      </c>
      <c r="D15" s="5">
        <f t="shared" ref="D15:E15" si="4">(D7/D27-1)*100</f>
        <v>7.6270302008840662</v>
      </c>
      <c r="E15" s="5">
        <f t="shared" si="4"/>
        <v>5.8794537951646575</v>
      </c>
      <c r="F15" s="5">
        <f t="shared" ref="F15:G15" si="5">(F7/F27-1)*100</f>
        <v>5.3327532421849622</v>
      </c>
      <c r="G15" s="5">
        <f t="shared" si="5"/>
        <v>6.5010863935857754</v>
      </c>
      <c r="H15" s="5">
        <f t="shared" ref="H15" si="6">(H7/H27-1)*100</f>
        <v>5.7089786117224817</v>
      </c>
      <c r="I15" s="5">
        <f t="shared" ref="I15:J15" si="7">(I7/I27-1)*100</f>
        <v>7.3278550569993328</v>
      </c>
      <c r="J15" s="5">
        <f t="shared" si="7"/>
        <v>5.4309885089596888</v>
      </c>
      <c r="K15" s="5">
        <f t="shared" ref="K15:L15" si="8">(K7/K27-1)*100</f>
        <v>7.8428409299561519</v>
      </c>
      <c r="L15" s="5">
        <f t="shared" si="8"/>
        <v>7.373114813784154</v>
      </c>
      <c r="M15" s="5">
        <f t="shared" ref="M15" si="9">(M7/M27-1)*100</f>
        <v>8.7728436148447173</v>
      </c>
      <c r="N15" s="5">
        <f>'DE_VIE Gruppe inkl. MLA und KSC'!P9</f>
        <v>7.4040437086604793</v>
      </c>
      <c r="O15" s="28"/>
    </row>
    <row r="16" spans="1:16" x14ac:dyDescent="0.3">
      <c r="A16" s="2" t="s">
        <v>7</v>
      </c>
      <c r="B16" s="5">
        <f t="shared" ref="B16:C16" si="10">(B8/B28-1)*100</f>
        <v>9.597093069277074</v>
      </c>
      <c r="C16" s="5">
        <f t="shared" si="10"/>
        <v>15.795246941952135</v>
      </c>
      <c r="D16" s="5">
        <f t="shared" ref="D16:E16" si="11">(D8/D28-1)*100</f>
        <v>12.682030336904138</v>
      </c>
      <c r="E16" s="5">
        <f t="shared" si="11"/>
        <v>6.9638387338225582</v>
      </c>
      <c r="F16" s="5">
        <f t="shared" ref="F16:G16" si="12">(F8/F28-1)*100</f>
        <v>7.1117207490298151</v>
      </c>
      <c r="G16" s="5">
        <f t="shared" si="12"/>
        <v>8.4522047092173267</v>
      </c>
      <c r="H16" s="5">
        <f t="shared" ref="H16" si="13">(H8/H28-1)*100</f>
        <v>5.9121932066897198</v>
      </c>
      <c r="I16" s="5">
        <f t="shared" ref="I16:J16" si="14">(I8/I28-1)*100</f>
        <v>9.8890202541982664</v>
      </c>
      <c r="J16" s="5">
        <f t="shared" si="14"/>
        <v>6.5833679482236507</v>
      </c>
      <c r="K16" s="5">
        <f t="shared" ref="K16:L16" si="15">(K8/K28-1)*100</f>
        <v>7.7368656848722628</v>
      </c>
      <c r="L16" s="5">
        <f t="shared" si="15"/>
        <v>9.3616515813037537</v>
      </c>
      <c r="M16" s="5">
        <f t="shared" ref="M16" si="16">(M8/M28-1)*100</f>
        <v>11.294811895219325</v>
      </c>
      <c r="N16" s="5">
        <f>'DE_VIE Gruppe inkl. MLA und KSC'!P10</f>
        <v>8.9090457876880969</v>
      </c>
      <c r="O16" s="28"/>
    </row>
    <row r="17" spans="1:16" x14ac:dyDescent="0.3">
      <c r="A17" s="2" t="s">
        <v>8</v>
      </c>
      <c r="B17" s="5">
        <f t="shared" ref="B17:C17" si="17">(B9/B29-1)*100</f>
        <v>8.853406434309985</v>
      </c>
      <c r="C17" s="5">
        <f t="shared" si="17"/>
        <v>20.925520441844505</v>
      </c>
      <c r="D17" s="5">
        <f t="shared" ref="D17:E17" si="18">(D9/D29-1)*100</f>
        <v>-9.0374327031161545</v>
      </c>
      <c r="E17" s="5">
        <f t="shared" si="18"/>
        <v>1.853242731929905</v>
      </c>
      <c r="F17" s="5">
        <f t="shared" ref="F17:G17" si="19">(F9/F29-1)*100</f>
        <v>-0.59076094746091101</v>
      </c>
      <c r="G17" s="5">
        <f t="shared" si="19"/>
        <v>0.12874260399013959</v>
      </c>
      <c r="H17" s="5">
        <f t="shared" ref="H17" si="20">(H9/H29-1)*100</f>
        <v>4.8002437465790582</v>
      </c>
      <c r="I17" s="5">
        <f t="shared" ref="I17:J17" si="21">(I9/I29-1)*100</f>
        <v>-0.68540515237431876</v>
      </c>
      <c r="J17" s="5">
        <f t="shared" si="21"/>
        <v>1.4222019629350102</v>
      </c>
      <c r="K17" s="5">
        <f t="shared" ref="K17:L17" si="22">(K9/K29-1)*100</f>
        <v>7.9931756494765471</v>
      </c>
      <c r="L17" s="5">
        <f t="shared" si="22"/>
        <v>-0.6572152392088082</v>
      </c>
      <c r="M17" s="5">
        <f t="shared" ref="M17" si="23">(M9/M29-1)*100</f>
        <v>-3.0614588396152387</v>
      </c>
      <c r="N17" s="5">
        <f>'DE_VIE Gruppe inkl. MLA und KSC'!P11</f>
        <v>2.0608494785120168</v>
      </c>
      <c r="O17" s="28"/>
    </row>
    <row r="18" spans="1:16" x14ac:dyDescent="0.3">
      <c r="A18" s="2" t="s">
        <v>9</v>
      </c>
      <c r="B18" s="5">
        <f t="shared" ref="B18:C18" si="24">(B10/B30-1)*100</f>
        <v>5.1774327696146427</v>
      </c>
      <c r="C18" s="5">
        <f t="shared" si="24"/>
        <v>12.545440482635929</v>
      </c>
      <c r="D18" s="5">
        <f t="shared" ref="D18:E18" si="25">(D10/D30-1)*100</f>
        <v>2.8174258408837138</v>
      </c>
      <c r="E18" s="5">
        <f t="shared" si="25"/>
        <v>6.1555769848923081</v>
      </c>
      <c r="F18" s="5">
        <f t="shared" ref="F18:G18" si="26">(F10/F30-1)*100</f>
        <v>6.2084148727984401</v>
      </c>
      <c r="G18" s="5">
        <f t="shared" si="26"/>
        <v>5.5949794834660782</v>
      </c>
      <c r="H18" s="5">
        <f t="shared" ref="H18" si="27">(H10/H30-1)*100</f>
        <v>4.8211579962349038</v>
      </c>
      <c r="I18" s="5">
        <f t="shared" ref="I18:J18" si="28">(I10/I30-1)*100</f>
        <v>5.1162576121055459</v>
      </c>
      <c r="J18" s="5">
        <f t="shared" si="28"/>
        <v>6.3727145544888897</v>
      </c>
      <c r="K18" s="5">
        <f t="shared" ref="K18:L18" si="29">(K10/K30-1)*100</f>
        <v>6.3340479438705799</v>
      </c>
      <c r="L18" s="5">
        <f t="shared" si="29"/>
        <v>4.1312857573020167</v>
      </c>
      <c r="M18" s="5">
        <f t="shared" ref="M18" si="30">(M10/M30-1)*100</f>
        <v>7.1376591873862916</v>
      </c>
      <c r="N18" s="5">
        <f>'DE_VIE Gruppe inkl. MLA und KSC'!P12</f>
        <v>5.8992740677084488</v>
      </c>
      <c r="O18" s="28"/>
    </row>
    <row r="19" spans="1:16" x14ac:dyDescent="0.3">
      <c r="A19" s="2" t="s">
        <v>10</v>
      </c>
      <c r="B19" s="5">
        <f t="shared" ref="B19:C19" si="31">(B11/B31-1)*100</f>
        <v>16.195875918426019</v>
      </c>
      <c r="C19" s="5">
        <f t="shared" si="31"/>
        <v>19.725581738587316</v>
      </c>
      <c r="D19" s="5">
        <f t="shared" ref="D19:E19" si="32">(D11/D31-1)*100</f>
        <v>12.003191571485573</v>
      </c>
      <c r="E19" s="5">
        <f t="shared" si="32"/>
        <v>15.613804155994027</v>
      </c>
      <c r="F19" s="5">
        <f t="shared" ref="F19:G19" si="33">(F11/F31-1)*100</f>
        <v>20.368776244777575</v>
      </c>
      <c r="G19" s="5">
        <f t="shared" si="33"/>
        <v>21.131511031414128</v>
      </c>
      <c r="H19" s="5">
        <f t="shared" ref="H19" si="34">(H11/H31-1)*100</f>
        <v>24.83059640686729</v>
      </c>
      <c r="I19" s="5">
        <f t="shared" ref="I19:J19" si="35">(I11/I31-1)*100</f>
        <v>21.476737071218508</v>
      </c>
      <c r="J19" s="5">
        <f t="shared" si="35"/>
        <v>26.410507931347027</v>
      </c>
      <c r="K19" s="5">
        <f t="shared" ref="K19:L19" si="36">(K11/K31-1)*100</f>
        <v>35.585044944770836</v>
      </c>
      <c r="L19" s="5">
        <f t="shared" si="36"/>
        <v>23.511900790178242</v>
      </c>
      <c r="M19" s="5">
        <f t="shared" ref="M19" si="37">(M11/M31-1)*100</f>
        <v>21.903124096522774</v>
      </c>
      <c r="N19" s="5">
        <f>'DE_VIE Gruppe inkl. MLA und KSC'!P13</f>
        <v>21.605875856711918</v>
      </c>
      <c r="O19" s="28"/>
    </row>
    <row r="20" spans="1:16" x14ac:dyDescent="0.3">
      <c r="A20" s="12" t="s">
        <v>28</v>
      </c>
      <c r="B20" s="5">
        <f t="shared" ref="B20:C20" si="38">(B12/B32-1)*100</f>
        <v>8.6382071950176442</v>
      </c>
      <c r="C20" s="5">
        <f t="shared" si="38"/>
        <v>16.853132665670699</v>
      </c>
      <c r="D20" s="5">
        <f t="shared" ref="D20:E20" si="39">(D12/D32-1)*100</f>
        <v>7.2278324958720441</v>
      </c>
      <c r="E20" s="5">
        <f t="shared" si="39"/>
        <v>7.7182655403674305</v>
      </c>
      <c r="F20" s="5">
        <f t="shared" ref="F20:G20" si="40">(F12/F32-1)*100</f>
        <v>7.892783137002457</v>
      </c>
      <c r="G20" s="5">
        <f t="shared" si="40"/>
        <v>7.2982809309498187</v>
      </c>
      <c r="H20" s="5">
        <f t="shared" ref="H20" si="41">(H12/H32-1)*100</f>
        <v>7.2342780104033721</v>
      </c>
      <c r="I20" s="5">
        <f t="shared" ref="I20:J20" si="42">(I12/I32-1)*100</f>
        <v>7.803248806689167</v>
      </c>
      <c r="J20" s="5">
        <f t="shared" si="42"/>
        <v>8.4754236790234749</v>
      </c>
      <c r="K20" s="5">
        <f t="shared" ref="K20:L20" si="43">(K12/K32-1)*100</f>
        <v>8.5364136285606129</v>
      </c>
      <c r="L20" s="5">
        <f t="shared" si="43"/>
        <v>4.8939065926704162</v>
      </c>
      <c r="M20" s="5">
        <f t="shared" ref="M20" si="44">(M12/M32-1)*100</f>
        <v>7.8510864772411315</v>
      </c>
      <c r="N20" s="5">
        <f>'DE_VIE Gruppe inkl. MLA und KSC'!P14</f>
        <v>8.1549320642265055</v>
      </c>
      <c r="O20" s="28"/>
    </row>
    <row r="21" spans="1:16" x14ac:dyDescent="0.3">
      <c r="A21" s="2" t="s">
        <v>30</v>
      </c>
      <c r="B21" s="5">
        <f t="shared" ref="B21:C21" si="45">B13-B33</f>
        <v>-0.12341033170311277</v>
      </c>
      <c r="C21" s="5">
        <f t="shared" si="45"/>
        <v>0.669989034726715</v>
      </c>
      <c r="D21" s="5">
        <f t="shared" ref="D21:E21" si="46">D13-D33</f>
        <v>-3.573691404649086</v>
      </c>
      <c r="E21" s="5">
        <f t="shared" si="46"/>
        <v>-0.87078309208919435</v>
      </c>
      <c r="F21" s="5">
        <f t="shared" ref="F21:G21" si="47">F13-F33</f>
        <v>-1.3365714580365839</v>
      </c>
      <c r="G21" s="5">
        <f t="shared" si="47"/>
        <v>-1.4189457246983928</v>
      </c>
      <c r="H21" s="5">
        <f t="shared" ref="H21" si="48">H13-H33</f>
        <v>-0.20277925822827925</v>
      </c>
      <c r="I21" s="5">
        <f t="shared" ref="I21:J21" si="49">I13-I33</f>
        <v>-1.8087838996205541</v>
      </c>
      <c r="J21" s="5">
        <f t="shared" si="49"/>
        <v>-0.91425579373225219</v>
      </c>
      <c r="K21" s="5">
        <f t="shared" ref="K21" si="50">K13-K33</f>
        <v>3.2809330702619377E-2</v>
      </c>
      <c r="L21" s="5">
        <f>L13-L33</f>
        <v>-1.4554985630298916</v>
      </c>
      <c r="M21" s="5">
        <f>M13-M33</f>
        <v>-1.861428996269149</v>
      </c>
      <c r="N21" s="5">
        <f>N13-N33</f>
        <v>-1.1152816690795433</v>
      </c>
      <c r="O21" s="20"/>
    </row>
    <row r="22" spans="1:16" x14ac:dyDescent="0.3">
      <c r="A22" s="1"/>
    </row>
    <row r="23" spans="1:16" x14ac:dyDescent="0.3">
      <c r="A23" s="1"/>
    </row>
    <row r="24" spans="1:16" x14ac:dyDescent="0.3">
      <c r="B24" s="31">
        <v>2023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6" x14ac:dyDescent="0.3">
      <c r="A25" s="1"/>
      <c r="B25" s="23" t="s">
        <v>12</v>
      </c>
      <c r="C25" s="23" t="s">
        <v>13</v>
      </c>
      <c r="D25" s="23" t="s">
        <v>0</v>
      </c>
      <c r="E25" s="23" t="s">
        <v>14</v>
      </c>
      <c r="F25" s="23" t="s">
        <v>1</v>
      </c>
      <c r="G25" s="23" t="s">
        <v>2</v>
      </c>
      <c r="H25" s="23" t="s">
        <v>3</v>
      </c>
      <c r="I25" s="23" t="s">
        <v>15</v>
      </c>
      <c r="J25" s="23" t="s">
        <v>16</v>
      </c>
      <c r="K25" s="23" t="s">
        <v>17</v>
      </c>
      <c r="L25" s="23" t="s">
        <v>18</v>
      </c>
      <c r="M25" s="23" t="s">
        <v>19</v>
      </c>
      <c r="N25" s="23" t="s">
        <v>4</v>
      </c>
    </row>
    <row r="26" spans="1:16" x14ac:dyDescent="0.3">
      <c r="A26" s="32" t="s">
        <v>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6" x14ac:dyDescent="0.3">
      <c r="A27" s="2" t="s">
        <v>6</v>
      </c>
      <c r="B27" s="3">
        <f>'DE_VIE Gruppe inkl. MLA und KSC'!B42</f>
        <v>1669566</v>
      </c>
      <c r="C27" s="3">
        <f>'DE_VIE Gruppe inkl. MLA und KSC'!C42</f>
        <v>1605099</v>
      </c>
      <c r="D27" s="3">
        <f>'DE_VIE Gruppe inkl. MLA und KSC'!D42</f>
        <v>2050536</v>
      </c>
      <c r="E27" s="3">
        <f>'DE_VIE Gruppe inkl. MLA und KSC'!E42</f>
        <v>2465229</v>
      </c>
      <c r="F27" s="3">
        <f>'DE_VIE Gruppe inkl. MLA und KSC'!F42</f>
        <v>2700725</v>
      </c>
      <c r="G27" s="3">
        <f>'DE_VIE Gruppe inkl. MLA und KSC'!G42</f>
        <v>2836449</v>
      </c>
      <c r="H27" s="3">
        <f>'DE_VIE Gruppe inkl. MLA und KSC'!H42</f>
        <v>3144573</v>
      </c>
      <c r="I27" s="3">
        <f>'DE_VIE Gruppe inkl. MLA und KSC'!I42</f>
        <v>3103896</v>
      </c>
      <c r="J27" s="3">
        <f>'DE_VIE Gruppe inkl. MLA und KSC'!J42</f>
        <v>2919579</v>
      </c>
      <c r="K27" s="3">
        <f>'DE_VIE Gruppe inkl. MLA und KSC'!K42</f>
        <v>2739441</v>
      </c>
      <c r="L27" s="3">
        <f>'DE_VIE Gruppe inkl. MLA und KSC'!L42</f>
        <v>2109407</v>
      </c>
      <c r="M27" s="3">
        <f>'DE_VIE Gruppe inkl. MLA und KSC'!M42</f>
        <v>2188686</v>
      </c>
      <c r="N27" s="3">
        <f>SUM(B27:M27)</f>
        <v>29533186</v>
      </c>
      <c r="O27" s="24"/>
      <c r="P27" s="14"/>
    </row>
    <row r="28" spans="1:16" x14ac:dyDescent="0.3">
      <c r="A28" s="2" t="s">
        <v>7</v>
      </c>
      <c r="B28" s="3">
        <f>'DE_VIE Gruppe inkl. MLA und KSC'!B43</f>
        <v>1326485</v>
      </c>
      <c r="C28" s="3">
        <f>'DE_VIE Gruppe inkl. MLA und KSC'!C43</f>
        <v>1294535</v>
      </c>
      <c r="D28" s="3">
        <f>'DE_VIE Gruppe inkl. MLA und KSC'!D43</f>
        <v>1570892</v>
      </c>
      <c r="E28" s="3">
        <f>'DE_VIE Gruppe inkl. MLA und KSC'!E43</f>
        <v>1894458</v>
      </c>
      <c r="F28" s="3">
        <f>'DE_VIE Gruppe inkl. MLA und KSC'!F43</f>
        <v>2052949</v>
      </c>
      <c r="G28" s="3">
        <f>'DE_VIE Gruppe inkl. MLA und KSC'!G43</f>
        <v>2156112</v>
      </c>
      <c r="H28" s="3">
        <f>'DE_VIE Gruppe inkl. MLA und KSC'!H43</f>
        <v>2394120</v>
      </c>
      <c r="I28" s="3">
        <f>'DE_VIE Gruppe inkl. MLA und KSC'!I43</f>
        <v>2343761</v>
      </c>
      <c r="J28" s="3">
        <f>'DE_VIE Gruppe inkl. MLA und KSC'!J43</f>
        <v>2212439</v>
      </c>
      <c r="K28" s="3">
        <f>'DE_VIE Gruppe inkl. MLA und KSC'!K43</f>
        <v>2086995</v>
      </c>
      <c r="L28" s="3">
        <f>'DE_VIE Gruppe inkl. MLA und KSC'!L43</f>
        <v>1692148</v>
      </c>
      <c r="M28" s="3">
        <f>'DE_VIE Gruppe inkl. MLA und KSC'!M43</f>
        <v>1806440</v>
      </c>
      <c r="N28" s="3">
        <f t="shared" ref="N28:N32" si="51">SUM(B28:M28)</f>
        <v>22831334</v>
      </c>
      <c r="O28" s="24"/>
      <c r="P28" s="14"/>
    </row>
    <row r="29" spans="1:16" x14ac:dyDescent="0.3">
      <c r="A29" s="2" t="s">
        <v>8</v>
      </c>
      <c r="B29" s="3">
        <f>'DE_VIE Gruppe inkl. MLA und KSC'!B44</f>
        <v>337068</v>
      </c>
      <c r="C29" s="3">
        <f>'DE_VIE Gruppe inkl. MLA und KSC'!C44</f>
        <v>305990</v>
      </c>
      <c r="D29" s="3">
        <f>'DE_VIE Gruppe inkl. MLA und KSC'!D44</f>
        <v>473276</v>
      </c>
      <c r="E29" s="3">
        <f>'DE_VIE Gruppe inkl. MLA und KSC'!E44</f>
        <v>564524</v>
      </c>
      <c r="F29" s="3">
        <f>'DE_VIE Gruppe inkl. MLA und KSC'!F44</f>
        <v>641884</v>
      </c>
      <c r="G29" s="3">
        <f>'DE_VIE Gruppe inkl. MLA und KSC'!G44</f>
        <v>672660</v>
      </c>
      <c r="H29" s="3">
        <f>'DE_VIE Gruppe inkl. MLA und KSC'!H44</f>
        <v>741754</v>
      </c>
      <c r="I29" s="3">
        <f>'DE_VIE Gruppe inkl. MLA und KSC'!I44</f>
        <v>751964</v>
      </c>
      <c r="J29" s="3">
        <f>'DE_VIE Gruppe inkl. MLA und KSC'!J44</f>
        <v>702010</v>
      </c>
      <c r="K29" s="3">
        <f>'DE_VIE Gruppe inkl. MLA und KSC'!K44</f>
        <v>644750</v>
      </c>
      <c r="L29" s="3">
        <f>'DE_VIE Gruppe inkl. MLA und KSC'!L44</f>
        <v>410520</v>
      </c>
      <c r="M29" s="3">
        <f>'DE_VIE Gruppe inkl. MLA und KSC'!M44</f>
        <v>374462</v>
      </c>
      <c r="N29" s="3">
        <f t="shared" si="51"/>
        <v>6620862</v>
      </c>
      <c r="O29" s="24"/>
      <c r="P29" s="14"/>
    </row>
    <row r="30" spans="1:16" x14ac:dyDescent="0.3">
      <c r="A30" s="2" t="s">
        <v>9</v>
      </c>
      <c r="B30" s="3">
        <f>'DE_VIE Gruppe inkl. MLA und KSC'!B45</f>
        <v>14428</v>
      </c>
      <c r="C30" s="3">
        <f>'DE_VIE Gruppe inkl. MLA und KSC'!C45</f>
        <v>12929</v>
      </c>
      <c r="D30" s="3">
        <f>'DE_VIE Gruppe inkl. MLA und KSC'!D45</f>
        <v>16114</v>
      </c>
      <c r="E30" s="3">
        <f>'DE_VIE Gruppe inkl. MLA und KSC'!E45</f>
        <v>18666</v>
      </c>
      <c r="F30" s="3">
        <f>'DE_VIE Gruppe inkl. MLA und KSC'!F45</f>
        <v>20440</v>
      </c>
      <c r="G30" s="3">
        <f>'DE_VIE Gruppe inkl. MLA und KSC'!G45</f>
        <v>20715</v>
      </c>
      <c r="H30" s="3">
        <f>'DE_VIE Gruppe inkl. MLA und KSC'!H45</f>
        <v>21779</v>
      </c>
      <c r="I30" s="3">
        <f>'DE_VIE Gruppe inkl. MLA und KSC'!I45</f>
        <v>21676</v>
      </c>
      <c r="J30" s="3">
        <f>'DE_VIE Gruppe inkl. MLA und KSC'!J45</f>
        <v>20729</v>
      </c>
      <c r="K30" s="3">
        <f>'DE_VIE Gruppe inkl. MLA und KSC'!K45</f>
        <v>20524</v>
      </c>
      <c r="L30" s="3">
        <f>'DE_VIE Gruppe inkl. MLA und KSC'!L45</f>
        <v>16605</v>
      </c>
      <c r="M30" s="3">
        <f>'DE_VIE Gruppe inkl. MLA und KSC'!M45</f>
        <v>16490</v>
      </c>
      <c r="N30" s="3">
        <f t="shared" si="51"/>
        <v>221095</v>
      </c>
      <c r="O30" s="24"/>
      <c r="P30" s="14"/>
    </row>
    <row r="31" spans="1:16" x14ac:dyDescent="0.3">
      <c r="A31" s="2" t="s">
        <v>10</v>
      </c>
      <c r="B31" s="6">
        <f>'DE_VIE Gruppe inkl. MLA und KSC'!B46</f>
        <v>17978609.460000001</v>
      </c>
      <c r="C31" s="6">
        <f>'DE_VIE Gruppe inkl. MLA und KSC'!C46</f>
        <v>17658480.07</v>
      </c>
      <c r="D31" s="6">
        <f>'DE_VIE Gruppe inkl. MLA und KSC'!D46</f>
        <v>23236690.870000001</v>
      </c>
      <c r="E31" s="6">
        <f>'DE_VIE Gruppe inkl. MLA und KSC'!E46</f>
        <v>20663599.579999998</v>
      </c>
      <c r="F31" s="6">
        <f>'DE_VIE Gruppe inkl. MLA und KSC'!F46</f>
        <v>20239355.18</v>
      </c>
      <c r="G31" s="6">
        <f>'DE_VIE Gruppe inkl. MLA und KSC'!G46</f>
        <v>20480526.09</v>
      </c>
      <c r="H31" s="6">
        <f>'DE_VIE Gruppe inkl. MLA und KSC'!H46</f>
        <v>20545575.129999999</v>
      </c>
      <c r="I31" s="6">
        <f>'DE_VIE Gruppe inkl. MLA und KSC'!I46</f>
        <v>19796732.789999999</v>
      </c>
      <c r="J31" s="6">
        <f>'DE_VIE Gruppe inkl. MLA und KSC'!J46</f>
        <v>20209203.98</v>
      </c>
      <c r="K31" s="6">
        <f>'DE_VIE Gruppe inkl. MLA und KSC'!K46</f>
        <v>21703998.75</v>
      </c>
      <c r="L31" s="6">
        <f>'DE_VIE Gruppe inkl. MLA und KSC'!L46</f>
        <v>21968525.710000001</v>
      </c>
      <c r="M31" s="6">
        <f>'DE_VIE Gruppe inkl. MLA und KSC'!M46</f>
        <v>20527288.300000001</v>
      </c>
      <c r="N31" s="6">
        <f t="shared" si="51"/>
        <v>245008585.91</v>
      </c>
      <c r="O31" s="25"/>
      <c r="P31" s="14"/>
    </row>
    <row r="32" spans="1:16" x14ac:dyDescent="0.3">
      <c r="A32" s="12" t="s">
        <v>28</v>
      </c>
      <c r="B32" s="3">
        <f>'DE_VIE Gruppe inkl. MLA und KSC'!B47</f>
        <v>606781</v>
      </c>
      <c r="C32" s="3">
        <f>'DE_VIE Gruppe inkl. MLA und KSC'!C47</f>
        <v>542190</v>
      </c>
      <c r="D32" s="3">
        <f>'DE_VIE Gruppe inkl. MLA und KSC'!D47</f>
        <v>674061</v>
      </c>
      <c r="E32" s="3">
        <f>'DE_VIE Gruppe inkl. MLA und KSC'!E47</f>
        <v>776703</v>
      </c>
      <c r="F32" s="3">
        <f>'DE_VIE Gruppe inkl. MLA und KSC'!F47</f>
        <v>851284</v>
      </c>
      <c r="G32" s="3">
        <f>'DE_VIE Gruppe inkl. MLA und KSC'!G47</f>
        <v>866341</v>
      </c>
      <c r="H32" s="3">
        <f>'DE_VIE Gruppe inkl. MLA und KSC'!H47</f>
        <v>910858</v>
      </c>
      <c r="I32" s="3">
        <f>'DE_VIE Gruppe inkl. MLA und KSC'!I47</f>
        <v>906302</v>
      </c>
      <c r="J32" s="3">
        <f>'DE_VIE Gruppe inkl. MLA und KSC'!J47</f>
        <v>868051</v>
      </c>
      <c r="K32" s="3">
        <f>'DE_VIE Gruppe inkl. MLA und KSC'!K47</f>
        <v>859225</v>
      </c>
      <c r="L32" s="3">
        <f>'DE_VIE Gruppe inkl. MLA und KSC'!L47</f>
        <v>709045</v>
      </c>
      <c r="M32" s="3">
        <f>'DE_VIE Gruppe inkl. MLA und KSC'!M47</f>
        <v>712118</v>
      </c>
      <c r="N32" s="3">
        <f t="shared" si="51"/>
        <v>9282959</v>
      </c>
      <c r="O32" s="24"/>
      <c r="P32" s="14"/>
    </row>
    <row r="33" spans="1:16" x14ac:dyDescent="0.3">
      <c r="A33" s="2" t="s">
        <v>29</v>
      </c>
      <c r="B33" s="5">
        <f t="shared" ref="B33" si="52">B29/B27*100</f>
        <v>20.188959286425334</v>
      </c>
      <c r="C33" s="5">
        <f t="shared" ref="C33:M33" si="53">C29/C27*100</f>
        <v>19.063621620847062</v>
      </c>
      <c r="D33" s="5">
        <f t="shared" si="53"/>
        <v>23.080599414006876</v>
      </c>
      <c r="E33" s="5">
        <f t="shared" si="53"/>
        <v>22.899454776817894</v>
      </c>
      <c r="F33" s="5">
        <f t="shared" si="53"/>
        <v>23.767099575114088</v>
      </c>
      <c r="G33" s="5">
        <f t="shared" si="53"/>
        <v>23.714863196905707</v>
      </c>
      <c r="H33" s="5">
        <f t="shared" si="53"/>
        <v>23.588385450107214</v>
      </c>
      <c r="I33" s="5">
        <f t="shared" si="53"/>
        <v>24.22645604105292</v>
      </c>
      <c r="J33" s="5">
        <f t="shared" si="53"/>
        <v>24.044905104468832</v>
      </c>
      <c r="K33" s="5">
        <f t="shared" si="53"/>
        <v>23.535823549402963</v>
      </c>
      <c r="L33" s="5">
        <f t="shared" si="53"/>
        <v>19.461393652339261</v>
      </c>
      <c r="M33" s="5">
        <f t="shared" si="53"/>
        <v>17.108986853299193</v>
      </c>
      <c r="N33" s="5">
        <f>N29/N27*100</f>
        <v>22.418380461898018</v>
      </c>
      <c r="P33" s="14"/>
    </row>
    <row r="34" spans="1:16" x14ac:dyDescent="0.3">
      <c r="A34" s="32" t="s">
        <v>27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P34" s="14"/>
    </row>
    <row r="35" spans="1:16" x14ac:dyDescent="0.3">
      <c r="A35" s="2" t="s">
        <v>6</v>
      </c>
      <c r="B35" s="5">
        <f t="shared" ref="B35:G35" si="54">(B27/B47-1)*100</f>
        <v>103.68658759458027</v>
      </c>
      <c r="C35" s="5">
        <f t="shared" si="54"/>
        <v>83.637794789127028</v>
      </c>
      <c r="D35" s="5">
        <f t="shared" si="54"/>
        <v>65.400353783572541</v>
      </c>
      <c r="E35" s="5">
        <f t="shared" si="54"/>
        <v>37.701135300442679</v>
      </c>
      <c r="F35" s="5">
        <f t="shared" si="54"/>
        <v>27.797662593066129</v>
      </c>
      <c r="G35" s="5">
        <f t="shared" si="54"/>
        <v>18.160019829078333</v>
      </c>
      <c r="H35" s="5">
        <f t="shared" ref="H35:I35" si="55">(H27/H47-1)*100</f>
        <v>13.37395880992014</v>
      </c>
      <c r="I35" s="5">
        <f t="shared" si="55"/>
        <v>12.134606498750555</v>
      </c>
      <c r="J35" s="5">
        <f t="shared" ref="J35:K35" si="56">(J27/J47-1)*100</f>
        <v>10.14818576378409</v>
      </c>
      <c r="K35" s="5">
        <f t="shared" si="56"/>
        <v>12.003501436922015</v>
      </c>
      <c r="L35" s="5">
        <f t="shared" ref="L35" si="57">(L27/L47-1)*100</f>
        <v>11.955423907557194</v>
      </c>
      <c r="M35" s="5">
        <f>(M27/M47-1)*100</f>
        <v>13.854294493686648</v>
      </c>
      <c r="N35" s="5">
        <f>'DE_VIE Gruppe inkl. MLA und KSC'!P42</f>
        <v>24.706613209207127</v>
      </c>
      <c r="P35" s="14"/>
    </row>
    <row r="36" spans="1:16" x14ac:dyDescent="0.3">
      <c r="A36" s="2" t="s">
        <v>7</v>
      </c>
      <c r="B36" s="5">
        <f t="shared" ref="B36:C36" si="58">(B28/B48-1)*100</f>
        <v>108.77099931064657</v>
      </c>
      <c r="C36" s="5">
        <f t="shared" si="58"/>
        <v>78.511492961087058</v>
      </c>
      <c r="D36" s="5">
        <f t="shared" ref="D36:E36" si="59">(D28/D48-1)*100</f>
        <v>58.77764143906299</v>
      </c>
      <c r="E36" s="5">
        <f t="shared" si="59"/>
        <v>38.183364527700746</v>
      </c>
      <c r="F36" s="5">
        <f t="shared" ref="F36:G36" si="60">(F28/F48-1)*100</f>
        <v>27.889435497083646</v>
      </c>
      <c r="G36" s="5">
        <f t="shared" si="60"/>
        <v>21.415760366120452</v>
      </c>
      <c r="H36" s="5">
        <f t="shared" ref="H36:I36" si="61">(H28/H48-1)*100</f>
        <v>18.482959649022956</v>
      </c>
      <c r="I36" s="5">
        <f t="shared" si="61"/>
        <v>17.491353930170739</v>
      </c>
      <c r="J36" s="5">
        <f t="shared" ref="J36:K36" si="62">(J28/J48-1)*100</f>
        <v>15.539001036615785</v>
      </c>
      <c r="K36" s="5">
        <f t="shared" si="62"/>
        <v>17.125704748232451</v>
      </c>
      <c r="L36" s="5">
        <f t="shared" ref="L36:M36" si="63">(L28/L48-1)*100</f>
        <v>16.650144972694392</v>
      </c>
      <c r="M36" s="5">
        <f t="shared" si="63"/>
        <v>16.91131595450759</v>
      </c>
      <c r="N36" s="5">
        <f>'DE_VIE Gruppe inkl. MLA und KSC'!P43</f>
        <v>28.194427748075547</v>
      </c>
      <c r="P36" s="14"/>
    </row>
    <row r="37" spans="1:16" x14ac:dyDescent="0.3">
      <c r="A37" s="2" t="s">
        <v>8</v>
      </c>
      <c r="B37" s="5">
        <f t="shared" ref="B37:C37" si="64">(B29/B49-1)*100</f>
        <v>87.149789568365293</v>
      </c>
      <c r="C37" s="5">
        <f t="shared" si="64"/>
        <v>110.23593915325738</v>
      </c>
      <c r="D37" s="5">
        <f t="shared" ref="D37:E37" si="65">(D29/D49-1)*100</f>
        <v>93.121852888609595</v>
      </c>
      <c r="E37" s="5">
        <f t="shared" si="65"/>
        <v>38.07133912499021</v>
      </c>
      <c r="F37" s="5">
        <f t="shared" ref="F37:G37" si="66">(F29/F49-1)*100</f>
        <v>27.995884248476543</v>
      </c>
      <c r="G37" s="5">
        <f t="shared" si="66"/>
        <v>8.9377332089552333</v>
      </c>
      <c r="H37" s="5">
        <f t="shared" ref="H37:I37" si="67">(H29/H49-1)*100</f>
        <v>-0.44559332361617798</v>
      </c>
      <c r="I37" s="5">
        <f t="shared" si="67"/>
        <v>-2.0739949732383578</v>
      </c>
      <c r="J37" s="5">
        <f t="shared" ref="J37:K37" si="68">(J29/J49-1)*100</f>
        <v>-3.5387845510357785</v>
      </c>
      <c r="K37" s="5">
        <f t="shared" si="68"/>
        <v>-1.9969964492436376</v>
      </c>
      <c r="L37" s="5">
        <f t="shared" ref="L37:M37" si="69">(L29/L49-1)*100</f>
        <v>-4.063490282958016</v>
      </c>
      <c r="M37" s="5">
        <f t="shared" si="69"/>
        <v>1.3368622165933264</v>
      </c>
      <c r="N37" s="5">
        <f>'DE_VIE Gruppe inkl. MLA und KSC'!P44</f>
        <v>14.259408951939289</v>
      </c>
      <c r="P37" s="14"/>
    </row>
    <row r="38" spans="1:16" x14ac:dyDescent="0.3">
      <c r="A38" s="2" t="s">
        <v>9</v>
      </c>
      <c r="B38" s="5">
        <f t="shared" ref="B38:C38" si="70">(B30/B50-1)*100</f>
        <v>47.209468421589641</v>
      </c>
      <c r="C38" s="5">
        <f t="shared" si="70"/>
        <v>48.013737836290794</v>
      </c>
      <c r="D38" s="5">
        <f t="shared" ref="D38:E38" si="71">(D30/D50-1)*100</f>
        <v>36.640379886373275</v>
      </c>
      <c r="E38" s="5">
        <f t="shared" si="71"/>
        <v>23.013048635824429</v>
      </c>
      <c r="F38" s="5">
        <f t="shared" ref="F38:G38" si="72">(F30/F50-1)*100</f>
        <v>17.647058823529417</v>
      </c>
      <c r="G38" s="5">
        <f t="shared" si="72"/>
        <v>14.195148842337368</v>
      </c>
      <c r="H38" s="5">
        <f t="shared" ref="H38:I38" si="73">(H30/H50-1)*100</f>
        <v>12.733578342564321</v>
      </c>
      <c r="I38" s="5">
        <f t="shared" si="73"/>
        <v>9.2210017131915798</v>
      </c>
      <c r="J38" s="5">
        <f t="shared" ref="J38:K38" si="74">(J30/J50-1)*100</f>
        <v>6.3298281610669305</v>
      </c>
      <c r="K38" s="5">
        <f t="shared" si="74"/>
        <v>10.296646603611359</v>
      </c>
      <c r="L38" s="5">
        <f t="shared" ref="L38:M38" si="75">(L30/L50-1)*100</f>
        <v>10.51580698835275</v>
      </c>
      <c r="M38" s="5">
        <f t="shared" si="75"/>
        <v>9.1908356509071698</v>
      </c>
      <c r="N38" s="5">
        <f>'DE_VIE Gruppe inkl. MLA und KSC'!P45</f>
        <v>17.346559667112494</v>
      </c>
      <c r="P38" s="14"/>
    </row>
    <row r="39" spans="1:16" x14ac:dyDescent="0.3">
      <c r="A39" s="2" t="s">
        <v>10</v>
      </c>
      <c r="B39" s="5">
        <f t="shared" ref="B39:C39" si="76">(B31/B51-1)*100</f>
        <v>-13.438947843314143</v>
      </c>
      <c r="C39" s="5">
        <f t="shared" si="76"/>
        <v>-3.2887128596828963</v>
      </c>
      <c r="D39" s="5">
        <f t="shared" ref="D39:E39" si="77">(D31/D51-1)*100</f>
        <v>5.6172634089543871</v>
      </c>
      <c r="E39" s="5">
        <f t="shared" si="77"/>
        <v>-5.7901069704035528</v>
      </c>
      <c r="F39" s="5">
        <f t="shared" ref="F39:G39" si="78">(F31/F51-1)*100</f>
        <v>-3.4176473249639905</v>
      </c>
      <c r="G39" s="5">
        <f t="shared" si="78"/>
        <v>2.1549574412405015</v>
      </c>
      <c r="H39" s="5">
        <f t="shared" ref="H39:I39" si="79">(H31/H51-1)*100</f>
        <v>-3.9052095754398941</v>
      </c>
      <c r="I39" s="5">
        <f t="shared" si="79"/>
        <v>0.74810659566326709</v>
      </c>
      <c r="J39" s="5">
        <f t="shared" ref="J39:K39" si="80">(J31/J51-1)*100</f>
        <v>-5.1466909922622817</v>
      </c>
      <c r="K39" s="5">
        <f t="shared" si="80"/>
        <v>-4.8631447162412744</v>
      </c>
      <c r="L39" s="5">
        <f t="shared" ref="L39:M39" si="81">(L31/L51-1)*100</f>
        <v>2.4071968291709211</v>
      </c>
      <c r="M39" s="5">
        <f t="shared" si="81"/>
        <v>2.2874782551969286</v>
      </c>
      <c r="N39" s="5">
        <f>'DE_VIE Gruppe inkl. MLA und KSC'!P46</f>
        <v>-2.24568131842523</v>
      </c>
      <c r="P39" s="14"/>
    </row>
    <row r="40" spans="1:16" x14ac:dyDescent="0.3">
      <c r="A40" s="12" t="s">
        <v>28</v>
      </c>
      <c r="B40" s="5">
        <f t="shared" ref="B40:C40" si="82">(B32/B52-1)*100</f>
        <v>40.28321080131316</v>
      </c>
      <c r="C40" s="5">
        <f t="shared" si="82"/>
        <v>45.672464655908954</v>
      </c>
      <c r="D40" s="5">
        <f t="shared" ref="D40:E40" si="83">(D32/D52-1)*100</f>
        <v>33.742527266919176</v>
      </c>
      <c r="E40" s="5">
        <f t="shared" si="83"/>
        <v>21.30752987774023</v>
      </c>
      <c r="F40" s="5">
        <f t="shared" ref="F40:G40" si="84">(F32/F52-1)*100</f>
        <v>19.657480525249007</v>
      </c>
      <c r="G40" s="5">
        <f t="shared" si="84"/>
        <v>17.288030499130834</v>
      </c>
      <c r="H40" s="5">
        <f t="shared" ref="H40:I40" si="85">(H32/H52-1)*100</f>
        <v>12.571124898039887</v>
      </c>
      <c r="I40" s="5">
        <f t="shared" si="85"/>
        <v>10.602595488039125</v>
      </c>
      <c r="J40" s="5">
        <f t="shared" ref="J40:K40" si="86">(J32/J52-1)*100</f>
        <v>8.9675802835501361</v>
      </c>
      <c r="K40" s="5">
        <f t="shared" si="86"/>
        <v>11.219338554138879</v>
      </c>
      <c r="L40" s="5">
        <f t="shared" ref="L40:M40" si="87">(L32/L52-1)*100</f>
        <v>13.416350752595285</v>
      </c>
      <c r="M40" s="5">
        <f t="shared" si="87"/>
        <v>12.263371631080444</v>
      </c>
      <c r="N40" s="5">
        <f>'DE_VIE Gruppe inkl. MLA und KSC'!P47</f>
        <v>18.159200592135115</v>
      </c>
      <c r="P40" s="14"/>
    </row>
    <row r="41" spans="1:16" x14ac:dyDescent="0.3">
      <c r="A41" s="2" t="s">
        <v>30</v>
      </c>
      <c r="B41" s="5">
        <f t="shared" ref="B41:C41" si="88">B33-B53</f>
        <v>-1.7839226154039309</v>
      </c>
      <c r="C41" s="5">
        <f t="shared" si="88"/>
        <v>2.4118471942364401</v>
      </c>
      <c r="D41" s="5">
        <f t="shared" ref="D41:F41" si="89">D33-D53</f>
        <v>3.3130834570448968</v>
      </c>
      <c r="E41" s="5">
        <f t="shared" si="89"/>
        <v>6.1399170835571226E-2</v>
      </c>
      <c r="F41" s="5">
        <f t="shared" si="89"/>
        <v>3.6807072741002145E-2</v>
      </c>
      <c r="G41" s="5">
        <f t="shared" ref="G41:H41" si="90">G33-G53</f>
        <v>-2.007617187511805</v>
      </c>
      <c r="H41" s="5">
        <f t="shared" si="90"/>
        <v>-3.2743997313283693</v>
      </c>
      <c r="I41" s="5">
        <f t="shared" ref="I41:J41" si="91">I33-I53</f>
        <v>-3.5151445101013579</v>
      </c>
      <c r="J41" s="5">
        <f t="shared" si="91"/>
        <v>-3.4117536344091235</v>
      </c>
      <c r="K41" s="5">
        <f t="shared" ref="K41:L41" si="92">K33-K53</f>
        <v>-3.3622770314577828</v>
      </c>
      <c r="L41" s="5">
        <f t="shared" si="92"/>
        <v>-3.2495490597286292</v>
      </c>
      <c r="M41" s="5">
        <f t="shared" ref="M41" si="93">M33-M53</f>
        <v>-2.1133532219313693</v>
      </c>
      <c r="N41" s="5">
        <f>N13-(SUM(B29:M29)/SUM(B27:M27)*100)</f>
        <v>-1.1152816690795433</v>
      </c>
      <c r="P41" s="14"/>
    </row>
    <row r="42" spans="1:16" x14ac:dyDescent="0.3">
      <c r="A42" s="1"/>
    </row>
    <row r="43" spans="1:16" x14ac:dyDescent="0.3">
      <c r="A43" s="1"/>
    </row>
    <row r="44" spans="1:16" x14ac:dyDescent="0.3">
      <c r="B44" s="31">
        <v>2022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6" x14ac:dyDescent="0.3">
      <c r="A45" s="1"/>
      <c r="B45" s="23" t="s">
        <v>12</v>
      </c>
      <c r="C45" s="23" t="s">
        <v>13</v>
      </c>
      <c r="D45" s="23" t="s">
        <v>0</v>
      </c>
      <c r="E45" s="23" t="s">
        <v>14</v>
      </c>
      <c r="F45" s="23" t="s">
        <v>1</v>
      </c>
      <c r="G45" s="23" t="s">
        <v>2</v>
      </c>
      <c r="H45" s="23" t="s">
        <v>3</v>
      </c>
      <c r="I45" s="23" t="s">
        <v>15</v>
      </c>
      <c r="J45" s="23" t="s">
        <v>16</v>
      </c>
      <c r="K45" s="23" t="s">
        <v>17</v>
      </c>
      <c r="L45" s="23" t="s">
        <v>18</v>
      </c>
      <c r="M45" s="23" t="s">
        <v>19</v>
      </c>
      <c r="N45" s="23" t="s">
        <v>4</v>
      </c>
    </row>
    <row r="46" spans="1:16" x14ac:dyDescent="0.3">
      <c r="A46" s="32" t="s">
        <v>5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6" x14ac:dyDescent="0.3">
      <c r="A47" s="2" t="s">
        <v>6</v>
      </c>
      <c r="B47" s="3">
        <v>819674</v>
      </c>
      <c r="C47" s="3">
        <v>874057</v>
      </c>
      <c r="D47" s="3">
        <v>1239741</v>
      </c>
      <c r="E47" s="3">
        <v>1790275</v>
      </c>
      <c r="F47" s="3">
        <v>2113282</v>
      </c>
      <c r="G47" s="3">
        <v>2400515</v>
      </c>
      <c r="H47" s="3">
        <v>2773629</v>
      </c>
      <c r="I47" s="3">
        <v>2768009</v>
      </c>
      <c r="J47" s="3">
        <v>2650592</v>
      </c>
      <c r="K47" s="3">
        <v>2445853</v>
      </c>
      <c r="L47" s="3">
        <v>1884149</v>
      </c>
      <c r="M47" s="3">
        <v>1922357</v>
      </c>
      <c r="N47" s="3">
        <f>'DE_VIE Gruppe inkl. MLA und KSC'!O75</f>
        <v>23682133</v>
      </c>
    </row>
    <row r="48" spans="1:16" x14ac:dyDescent="0.3">
      <c r="A48" s="2" t="s">
        <v>7</v>
      </c>
      <c r="B48" s="3">
        <v>635378</v>
      </c>
      <c r="C48" s="3">
        <v>725183</v>
      </c>
      <c r="D48" s="3">
        <v>989366</v>
      </c>
      <c r="E48" s="3">
        <v>1370974</v>
      </c>
      <c r="F48" s="3">
        <v>1605253</v>
      </c>
      <c r="G48" s="3">
        <v>1775809</v>
      </c>
      <c r="H48" s="3">
        <v>2020645</v>
      </c>
      <c r="I48" s="3">
        <v>1994837</v>
      </c>
      <c r="J48" s="3">
        <v>1914885</v>
      </c>
      <c r="K48" s="3">
        <v>1781842</v>
      </c>
      <c r="L48" s="3">
        <v>1450618</v>
      </c>
      <c r="M48" s="3">
        <v>1545137</v>
      </c>
      <c r="N48" s="3">
        <f>'DE_VIE Gruppe inkl. MLA und KSC'!O76</f>
        <v>17809927</v>
      </c>
    </row>
    <row r="49" spans="1:14" x14ac:dyDescent="0.3">
      <c r="A49" s="2" t="s">
        <v>8</v>
      </c>
      <c r="B49" s="3">
        <v>180106</v>
      </c>
      <c r="C49" s="3">
        <v>145546</v>
      </c>
      <c r="D49" s="3">
        <v>245066</v>
      </c>
      <c r="E49" s="3">
        <v>408864</v>
      </c>
      <c r="F49" s="3">
        <v>501488</v>
      </c>
      <c r="G49" s="3">
        <v>617472</v>
      </c>
      <c r="H49" s="3">
        <v>745074</v>
      </c>
      <c r="I49" s="3">
        <v>767890</v>
      </c>
      <c r="J49" s="3">
        <v>727764</v>
      </c>
      <c r="K49" s="3">
        <v>657888</v>
      </c>
      <c r="L49" s="3">
        <v>427908</v>
      </c>
      <c r="M49" s="3">
        <v>369522</v>
      </c>
      <c r="N49" s="3">
        <f>'DE_VIE Gruppe inkl. MLA und KSC'!O77</f>
        <v>5794588</v>
      </c>
    </row>
    <row r="50" spans="1:14" x14ac:dyDescent="0.3">
      <c r="A50" s="2" t="s">
        <v>9</v>
      </c>
      <c r="B50" s="3">
        <v>9801</v>
      </c>
      <c r="C50" s="3">
        <v>8735</v>
      </c>
      <c r="D50" s="3">
        <v>11793</v>
      </c>
      <c r="E50" s="3">
        <v>15174</v>
      </c>
      <c r="F50" s="3">
        <v>17374</v>
      </c>
      <c r="G50" s="3">
        <v>18140</v>
      </c>
      <c r="H50" s="3">
        <v>19319</v>
      </c>
      <c r="I50" s="3">
        <v>19846</v>
      </c>
      <c r="J50" s="3">
        <v>19495</v>
      </c>
      <c r="K50" s="3">
        <v>18608</v>
      </c>
      <c r="L50" s="3">
        <v>15025</v>
      </c>
      <c r="M50" s="3">
        <v>15102</v>
      </c>
      <c r="N50" s="3">
        <f>'DE_VIE Gruppe inkl. MLA und KSC'!O78</f>
        <v>188412</v>
      </c>
    </row>
    <row r="51" spans="1:14" x14ac:dyDescent="0.3">
      <c r="A51" s="2" t="s">
        <v>10</v>
      </c>
      <c r="B51" s="6">
        <v>20769860.129999999</v>
      </c>
      <c r="C51" s="6">
        <v>18258965</v>
      </c>
      <c r="D51" s="6">
        <v>22000845.43</v>
      </c>
      <c r="E51" s="6">
        <v>21933577.16</v>
      </c>
      <c r="F51" s="6">
        <v>20955541.689999998</v>
      </c>
      <c r="G51" s="6">
        <v>20048489.670000002</v>
      </c>
      <c r="H51" s="6">
        <v>21380529.620000001</v>
      </c>
      <c r="I51" s="6">
        <v>19649731.850000001</v>
      </c>
      <c r="J51" s="6">
        <v>21305744.829999998</v>
      </c>
      <c r="K51" s="6">
        <v>22813449.829999998</v>
      </c>
      <c r="L51" s="6">
        <v>21452130.699999999</v>
      </c>
      <c r="M51" s="6">
        <v>20068231.859999999</v>
      </c>
      <c r="N51" s="6">
        <f>'DE_VIE Gruppe inkl. MLA und KSC'!O79</f>
        <v>250637096.35999995</v>
      </c>
    </row>
    <row r="52" spans="1:14" x14ac:dyDescent="0.3">
      <c r="A52" s="12" t="s">
        <v>28</v>
      </c>
      <c r="B52" s="3">
        <v>432540</v>
      </c>
      <c r="C52" s="3">
        <v>372198</v>
      </c>
      <c r="D52" s="3">
        <v>503999</v>
      </c>
      <c r="E52" s="3">
        <v>640276</v>
      </c>
      <c r="F52" s="3">
        <v>711434</v>
      </c>
      <c r="G52" s="3">
        <v>738644</v>
      </c>
      <c r="H52" s="3">
        <v>809140</v>
      </c>
      <c r="I52" s="3">
        <v>819422</v>
      </c>
      <c r="J52" s="3">
        <v>796614</v>
      </c>
      <c r="K52" s="3">
        <v>772550</v>
      </c>
      <c r="L52" s="3">
        <v>625170</v>
      </c>
      <c r="M52" s="3">
        <v>634328</v>
      </c>
      <c r="N52" s="3">
        <f>SUM(B52:M52)</f>
        <v>7856315</v>
      </c>
    </row>
    <row r="53" spans="1:14" x14ac:dyDescent="0.3">
      <c r="A53" s="2" t="s">
        <v>29</v>
      </c>
      <c r="B53" s="5">
        <f t="shared" ref="B53:M53" si="94">B49/B47*100</f>
        <v>21.972881901829265</v>
      </c>
      <c r="C53" s="5">
        <f t="shared" si="94"/>
        <v>16.651774426610622</v>
      </c>
      <c r="D53" s="5">
        <f t="shared" si="94"/>
        <v>19.767515956961979</v>
      </c>
      <c r="E53" s="5">
        <f t="shared" si="94"/>
        <v>22.838055605982323</v>
      </c>
      <c r="F53" s="5">
        <f t="shared" si="94"/>
        <v>23.730292502373086</v>
      </c>
      <c r="G53" s="5">
        <f t="shared" si="94"/>
        <v>25.722480384417512</v>
      </c>
      <c r="H53" s="5">
        <f t="shared" si="94"/>
        <v>26.862785181435584</v>
      </c>
      <c r="I53" s="5">
        <f t="shared" si="94"/>
        <v>27.741600551154278</v>
      </c>
      <c r="J53" s="5">
        <f t="shared" si="94"/>
        <v>27.456658738877955</v>
      </c>
      <c r="K53" s="5">
        <f t="shared" si="94"/>
        <v>26.898100580860746</v>
      </c>
      <c r="L53" s="5">
        <f t="shared" si="94"/>
        <v>22.71094271206789</v>
      </c>
      <c r="M53" s="5">
        <f t="shared" si="94"/>
        <v>19.222340075230562</v>
      </c>
      <c r="N53" s="5">
        <f>N49/N47*100</f>
        <v>24.46818451699431</v>
      </c>
    </row>
    <row r="54" spans="1:14" x14ac:dyDescent="0.3">
      <c r="A54" s="32" t="s">
        <v>27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4" x14ac:dyDescent="0.3">
      <c r="A55" s="2" t="s">
        <v>6</v>
      </c>
      <c r="B55" s="5">
        <f t="shared" ref="B55:D55" si="95">(B47/B67-1)*100</f>
        <v>313.36090168688065</v>
      </c>
      <c r="C55" s="5">
        <f t="shared" si="95"/>
        <v>450.46225737785448</v>
      </c>
      <c r="D55" s="5">
        <f t="shared" si="95"/>
        <v>474.92035225865692</v>
      </c>
      <c r="E55" s="5">
        <f t="shared" ref="E55:F55" si="96">(E47/E67-1)*100</f>
        <v>565.2156788430741</v>
      </c>
      <c r="F55" s="5">
        <f t="shared" si="96"/>
        <v>428.95789426258642</v>
      </c>
      <c r="G55" s="5">
        <f t="shared" ref="G55:H55" si="97">(G47/G67-1)*100</f>
        <v>230.99412059941207</v>
      </c>
      <c r="H55" s="5">
        <f t="shared" si="97"/>
        <v>88.089315721731623</v>
      </c>
      <c r="I55" s="5">
        <f t="shared" ref="I55:J55" si="98">(I47/I67-1)*100</f>
        <v>55.668263460930653</v>
      </c>
      <c r="J55" s="5">
        <f t="shared" si="98"/>
        <v>68.257903974760609</v>
      </c>
      <c r="K55" s="5">
        <f t="shared" ref="K55:L55" si="99">(K47/K67-1)*100</f>
        <v>55.474381100400151</v>
      </c>
      <c r="L55" s="5">
        <f t="shared" si="99"/>
        <v>68.820874071737819</v>
      </c>
      <c r="M55" s="5">
        <f t="shared" ref="M55" si="100">(M47/M67-1)*100</f>
        <v>108.58863153508781</v>
      </c>
      <c r="N55" s="5">
        <f>'DE_VIE Gruppe inkl. MLA und KSC'!P75</f>
        <v>127.59195285042378</v>
      </c>
    </row>
    <row r="56" spans="1:14" x14ac:dyDescent="0.3">
      <c r="A56" s="2" t="s">
        <v>7</v>
      </c>
      <c r="B56" s="5">
        <f t="shared" ref="B56:D56" si="101">(B48/B68-1)*100</f>
        <v>328.4121097700762</v>
      </c>
      <c r="C56" s="5">
        <f t="shared" si="101"/>
        <v>493.85251607091681</v>
      </c>
      <c r="D56" s="5">
        <f t="shared" si="101"/>
        <v>534.87233455469493</v>
      </c>
      <c r="E56" s="5">
        <f t="shared" ref="E56:F56" si="102">(E48/E68-1)*100</f>
        <v>671.71017821157989</v>
      </c>
      <c r="F56" s="5">
        <f t="shared" si="102"/>
        <v>533.03612272261228</v>
      </c>
      <c r="G56" s="5">
        <f t="shared" ref="G56:H56" si="103">(G48/G68-1)*100</f>
        <v>233.15366864904416</v>
      </c>
      <c r="H56" s="5">
        <f t="shared" si="103"/>
        <v>83.425031703338462</v>
      </c>
      <c r="I56" s="5">
        <f t="shared" ref="I56:J56" si="104">(I48/I68-1)*100</f>
        <v>51.952617378706002</v>
      </c>
      <c r="J56" s="5">
        <f t="shared" si="104"/>
        <v>56.375991291416618</v>
      </c>
      <c r="K56" s="5">
        <f t="shared" ref="K56:L56" si="105">(K48/K68-1)*100</f>
        <v>44.865203252032515</v>
      </c>
      <c r="L56" s="5">
        <f t="shared" si="105"/>
        <v>65.084954080413326</v>
      </c>
      <c r="M56" s="5">
        <f t="shared" ref="M56" si="106">(M48/M68-1)*100</f>
        <v>117.14110250118748</v>
      </c>
      <c r="N56" s="5">
        <f>'DE_VIE Gruppe inkl. MLA und KSC'!P76</f>
        <v>126.88446730595437</v>
      </c>
    </row>
    <row r="57" spans="1:14" x14ac:dyDescent="0.3">
      <c r="A57" s="2" t="s">
        <v>8</v>
      </c>
      <c r="B57" s="5">
        <f t="shared" ref="B57:D57" si="107">(B49/B69-1)*100</f>
        <v>280.24321243085757</v>
      </c>
      <c r="C57" s="5">
        <f t="shared" si="107"/>
        <v>314.85007410785545</v>
      </c>
      <c r="D57" s="5">
        <f t="shared" si="107"/>
        <v>329.24753030196871</v>
      </c>
      <c r="E57" s="5">
        <f t="shared" ref="E57:F57" si="108">(E49/E69-1)*100</f>
        <v>356.32142857142856</v>
      </c>
      <c r="F57" s="5">
        <f t="shared" si="108"/>
        <v>248.89519674959649</v>
      </c>
      <c r="G57" s="5">
        <f t="shared" ref="G57:H57" si="109">(G49/G69-1)*100</f>
        <v>227.65478742597583</v>
      </c>
      <c r="H57" s="5">
        <f t="shared" si="109"/>
        <v>102.89249671864194</v>
      </c>
      <c r="I57" s="5">
        <f t="shared" ref="I57:J57" si="110">(I49/I69-1)*100</f>
        <v>66.766567200482996</v>
      </c>
      <c r="J57" s="5">
        <f t="shared" si="110"/>
        <v>109.96624448227115</v>
      </c>
      <c r="K57" s="5">
        <f t="shared" ref="K57:L57" si="111">(K49/K69-1)*100</f>
        <v>93.480536896961425</v>
      </c>
      <c r="L57" s="5">
        <f t="shared" si="111"/>
        <v>82.757324677543352</v>
      </c>
      <c r="M57" s="5">
        <f t="shared" ref="M57" si="112">(M49/M69-1)*100</f>
        <v>79.560915876224541</v>
      </c>
      <c r="N57" s="5">
        <f>'DE_VIE Gruppe inkl. MLA und KSC'!P77</f>
        <v>130.34762504452249</v>
      </c>
    </row>
    <row r="58" spans="1:14" x14ac:dyDescent="0.3">
      <c r="A58" s="2" t="s">
        <v>9</v>
      </c>
      <c r="B58" s="5">
        <f t="shared" ref="B58:D58" si="113">(B50/B70-1)*100</f>
        <v>162.55022769890169</v>
      </c>
      <c r="C58" s="5">
        <f t="shared" si="113"/>
        <v>211.29722024233786</v>
      </c>
      <c r="D58" s="5">
        <f t="shared" si="113"/>
        <v>204.0216550657386</v>
      </c>
      <c r="E58" s="5">
        <f t="shared" ref="E58:F58" si="114">(E50/E70-1)*100</f>
        <v>202.93471750848471</v>
      </c>
      <c r="F58" s="5">
        <f t="shared" si="114"/>
        <v>199.24216327936617</v>
      </c>
      <c r="G58" s="5">
        <f t="shared" ref="G58:H58" si="115">(G50/G70-1)*100</f>
        <v>120.62758452931162</v>
      </c>
      <c r="H58" s="5">
        <f t="shared" si="115"/>
        <v>42.281632051848582</v>
      </c>
      <c r="I58" s="5">
        <f t="shared" ref="I58:J58" si="116">(I50/I70-1)*100</f>
        <v>29.967256057629331</v>
      </c>
      <c r="J58" s="5">
        <f t="shared" si="116"/>
        <v>32.854027531688715</v>
      </c>
      <c r="K58" s="5">
        <f t="shared" ref="K58:L58" si="117">(K50/K70-1)*100</f>
        <v>28.039633936558172</v>
      </c>
      <c r="L58" s="5">
        <f t="shared" si="117"/>
        <v>21.09123146357188</v>
      </c>
      <c r="M58" s="5">
        <f t="shared" ref="M58" si="118">(M50/M70-1)*100</f>
        <v>29.642029358743251</v>
      </c>
      <c r="N58" s="5">
        <f>'DE_VIE Gruppe inkl. MLA und KSC'!P78</f>
        <v>68.877894000914239</v>
      </c>
    </row>
    <row r="59" spans="1:14" x14ac:dyDescent="0.3">
      <c r="A59" s="2" t="s">
        <v>10</v>
      </c>
      <c r="B59" s="5">
        <f t="shared" ref="B59:D59" si="119">(B51/B71-1)*100</f>
        <v>5.2447397598961665</v>
      </c>
      <c r="C59" s="5">
        <f t="shared" si="119"/>
        <v>-1.5327623275997682</v>
      </c>
      <c r="D59" s="5">
        <f t="shared" si="119"/>
        <v>2.1063945338792411</v>
      </c>
      <c r="E59" s="5">
        <f t="shared" ref="E59:F59" si="120">(E51/E71-1)*100</f>
        <v>0.59816374577694731</v>
      </c>
      <c r="F59" s="5">
        <f t="shared" si="120"/>
        <v>-3.9384248797604826</v>
      </c>
      <c r="G59" s="5">
        <f t="shared" ref="G59:H59" si="121">(G51/G71-1)*100</f>
        <v>-6.1132082970483559</v>
      </c>
      <c r="H59" s="5">
        <f t="shared" si="121"/>
        <v>-1.4314034720874003</v>
      </c>
      <c r="I59" s="5">
        <f t="shared" ref="I59:J59" si="122">(I51/I71-1)*100</f>
        <v>-2.9603945065709292</v>
      </c>
      <c r="J59" s="5">
        <f t="shared" si="122"/>
        <v>-0.62784949736947038</v>
      </c>
      <c r="K59" s="5">
        <f t="shared" ref="K59:L59" si="123">(K51/K71-1)*100</f>
        <v>-7.5573708308308447</v>
      </c>
      <c r="L59" s="5">
        <f t="shared" si="123"/>
        <v>-12.427536416989382</v>
      </c>
      <c r="M59" s="5">
        <f t="shared" ref="M59" si="124">(M51/M71-1)*100</f>
        <v>-16.197645106119264</v>
      </c>
      <c r="N59" s="5">
        <f>'DE_VIE Gruppe inkl. MLA und KSC'!P79</f>
        <v>-4.0804676527732342</v>
      </c>
    </row>
    <row r="60" spans="1:14" x14ac:dyDescent="0.3">
      <c r="A60" s="12" t="s">
        <v>28</v>
      </c>
      <c r="B60" s="5">
        <f t="shared" ref="B60:D60" si="125">(B52/B72-1)*100</f>
        <v>153.1353695434621</v>
      </c>
      <c r="C60" s="5">
        <f t="shared" si="125"/>
        <v>162.73665485451286</v>
      </c>
      <c r="D60" s="5">
        <f t="shared" si="125"/>
        <v>174.65586206144894</v>
      </c>
      <c r="E60" s="5">
        <f t="shared" ref="E60:I60" si="126">(E52/E72-1)*100</f>
        <v>168.19303250019897</v>
      </c>
      <c r="F60" s="5">
        <f t="shared" si="126"/>
        <v>169.28163453786377</v>
      </c>
      <c r="G60" s="5">
        <f t="shared" si="126"/>
        <v>112.88227037838681</v>
      </c>
      <c r="H60" s="5">
        <f t="shared" si="126"/>
        <v>46.126951333155141</v>
      </c>
      <c r="I60" s="5">
        <f t="shared" si="126"/>
        <v>32.28218580999274</v>
      </c>
      <c r="J60" s="5">
        <f t="shared" ref="J60:K60" si="127">(J52/J72-1)*100</f>
        <v>34.888091924128048</v>
      </c>
      <c r="K60" s="5">
        <f t="shared" si="127"/>
        <v>29.184426633847306</v>
      </c>
      <c r="L60" s="5">
        <f t="shared" ref="L60:M60" si="128">(L52/L72-1)*100</f>
        <v>19.316587748278025</v>
      </c>
      <c r="M60" s="5">
        <f t="shared" si="128"/>
        <v>26.448824673874903</v>
      </c>
      <c r="N60" s="5">
        <f>(SUM(B52:M52)/SUM(B72:M72)-1)*100</f>
        <v>65.978953461840732</v>
      </c>
    </row>
    <row r="61" spans="1:14" x14ac:dyDescent="0.3">
      <c r="A61" s="2" t="s">
        <v>30</v>
      </c>
      <c r="B61" s="5">
        <f t="shared" ref="B61:D61" si="129">B53-B73</f>
        <v>-1.9137516491932018</v>
      </c>
      <c r="C61" s="5">
        <f t="shared" si="129"/>
        <v>-5.4433725007003488</v>
      </c>
      <c r="D61" s="5">
        <f t="shared" si="129"/>
        <v>-6.7084598727889464</v>
      </c>
      <c r="E61" s="5">
        <f t="shared" ref="E61:I61" si="130">E53-E73</f>
        <v>-10.454776402697593</v>
      </c>
      <c r="F61" s="5">
        <f t="shared" si="130"/>
        <v>-12.247060207642487</v>
      </c>
      <c r="G61" s="5">
        <f t="shared" si="130"/>
        <v>-0.26215375250743733</v>
      </c>
      <c r="H61" s="5">
        <f t="shared" si="130"/>
        <v>1.9599279300769403</v>
      </c>
      <c r="I61" s="5">
        <f t="shared" si="130"/>
        <v>1.8462016356546478</v>
      </c>
      <c r="J61" s="5">
        <f t="shared" ref="J61:K61" si="131">J53-J73</f>
        <v>5.4540751286158802</v>
      </c>
      <c r="K61" s="5">
        <f t="shared" si="131"/>
        <v>5.2837014911334137</v>
      </c>
      <c r="L61" s="5">
        <f t="shared" ref="L61:M61" si="132">L53-L73</f>
        <v>1.7318590752872041</v>
      </c>
      <c r="M61" s="5">
        <f t="shared" si="132"/>
        <v>-3.1074725770857299</v>
      </c>
      <c r="N61" s="5">
        <f>N53-(SUM(B69:M69)/SUM(B67:M67)*100)</f>
        <v>0.29271539352977882</v>
      </c>
    </row>
    <row r="62" spans="1:14" x14ac:dyDescent="0.3">
      <c r="A62" s="13" t="s">
        <v>61</v>
      </c>
    </row>
    <row r="63" spans="1:14" x14ac:dyDescent="0.3">
      <c r="A63" s="1"/>
    </row>
    <row r="64" spans="1:14" x14ac:dyDescent="0.3">
      <c r="B64" s="31">
        <v>2021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4" x14ac:dyDescent="0.3">
      <c r="A65" s="1"/>
      <c r="B65" s="23" t="s">
        <v>12</v>
      </c>
      <c r="C65" s="23" t="s">
        <v>13</v>
      </c>
      <c r="D65" s="23" t="s">
        <v>0</v>
      </c>
      <c r="E65" s="23" t="s">
        <v>14</v>
      </c>
      <c r="F65" s="23" t="s">
        <v>1</v>
      </c>
      <c r="G65" s="23" t="s">
        <v>2</v>
      </c>
      <c r="H65" s="23" t="s">
        <v>3</v>
      </c>
      <c r="I65" s="23" t="s">
        <v>15</v>
      </c>
      <c r="J65" s="23" t="s">
        <v>16</v>
      </c>
      <c r="K65" s="23" t="s">
        <v>17</v>
      </c>
      <c r="L65" s="23" t="s">
        <v>18</v>
      </c>
      <c r="M65" s="23" t="s">
        <v>19</v>
      </c>
      <c r="N65" s="23" t="s">
        <v>4</v>
      </c>
    </row>
    <row r="66" spans="1:14" x14ac:dyDescent="0.3">
      <c r="A66" s="35" t="s">
        <v>5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x14ac:dyDescent="0.3">
      <c r="A67" s="2" t="s">
        <v>6</v>
      </c>
      <c r="B67" s="3">
        <v>198295</v>
      </c>
      <c r="C67" s="3">
        <v>158786</v>
      </c>
      <c r="D67" s="3">
        <v>215637</v>
      </c>
      <c r="E67" s="3">
        <v>269127</v>
      </c>
      <c r="F67" s="3">
        <v>399518</v>
      </c>
      <c r="G67" s="3">
        <v>725244</v>
      </c>
      <c r="H67" s="3">
        <v>1474634</v>
      </c>
      <c r="I67" s="3">
        <v>1778146</v>
      </c>
      <c r="J67" s="3">
        <v>1575315</v>
      </c>
      <c r="K67" s="3">
        <v>1573155</v>
      </c>
      <c r="L67" s="3">
        <v>1116064</v>
      </c>
      <c r="M67" s="3">
        <v>921602</v>
      </c>
      <c r="N67" s="3">
        <f>'DE_VIE Gruppe inkl. MLA und KSC'!O108</f>
        <v>10405523</v>
      </c>
    </row>
    <row r="68" spans="1:14" x14ac:dyDescent="0.3">
      <c r="A68" s="2" t="s">
        <v>7</v>
      </c>
      <c r="B68" s="3">
        <v>148310</v>
      </c>
      <c r="C68" s="3">
        <v>122115</v>
      </c>
      <c r="D68" s="3">
        <v>155837</v>
      </c>
      <c r="E68" s="3">
        <v>177654</v>
      </c>
      <c r="F68" s="3">
        <v>253580</v>
      </c>
      <c r="G68" s="3">
        <v>533030</v>
      </c>
      <c r="H68" s="3">
        <v>1101619</v>
      </c>
      <c r="I68" s="3">
        <v>1312802</v>
      </c>
      <c r="J68" s="3">
        <v>1224539</v>
      </c>
      <c r="K68" s="3">
        <v>1230000</v>
      </c>
      <c r="L68" s="3">
        <v>878710</v>
      </c>
      <c r="M68" s="3">
        <v>711582</v>
      </c>
      <c r="N68" s="3">
        <f>'DE_VIE Gruppe inkl. MLA und KSC'!O109</f>
        <v>7849778</v>
      </c>
    </row>
    <row r="69" spans="1:14" x14ac:dyDescent="0.3">
      <c r="A69" s="2" t="s">
        <v>8</v>
      </c>
      <c r="B69" s="3">
        <v>47366</v>
      </c>
      <c r="C69" s="3">
        <v>35084</v>
      </c>
      <c r="D69" s="3">
        <v>57092</v>
      </c>
      <c r="E69" s="3">
        <v>89600</v>
      </c>
      <c r="F69" s="3">
        <v>143736</v>
      </c>
      <c r="G69" s="3">
        <v>188452</v>
      </c>
      <c r="H69" s="3">
        <v>367226</v>
      </c>
      <c r="I69" s="3">
        <v>460458</v>
      </c>
      <c r="J69" s="3">
        <v>346610</v>
      </c>
      <c r="K69" s="3">
        <v>340028</v>
      </c>
      <c r="L69" s="3">
        <v>234140</v>
      </c>
      <c r="M69" s="3">
        <v>205792</v>
      </c>
      <c r="N69" s="3">
        <f>'DE_VIE Gruppe inkl. MLA und KSC'!O110</f>
        <v>2515584</v>
      </c>
    </row>
    <row r="70" spans="1:14" x14ac:dyDescent="0.3">
      <c r="A70" s="2" t="s">
        <v>9</v>
      </c>
      <c r="B70" s="3">
        <v>3733</v>
      </c>
      <c r="C70" s="3">
        <v>2806</v>
      </c>
      <c r="D70" s="3">
        <v>3879</v>
      </c>
      <c r="E70" s="3">
        <v>5009</v>
      </c>
      <c r="F70" s="3">
        <v>5806</v>
      </c>
      <c r="G70" s="3">
        <v>8222</v>
      </c>
      <c r="H70" s="3">
        <v>13578</v>
      </c>
      <c r="I70" s="3">
        <v>15270</v>
      </c>
      <c r="J70" s="3">
        <v>14674</v>
      </c>
      <c r="K70" s="3">
        <v>14533</v>
      </c>
      <c r="L70" s="3">
        <v>12408</v>
      </c>
      <c r="M70" s="3">
        <v>11649</v>
      </c>
      <c r="N70" s="3">
        <f>'DE_VIE Gruppe inkl. MLA und KSC'!O111</f>
        <v>111567</v>
      </c>
    </row>
    <row r="71" spans="1:14" x14ac:dyDescent="0.3">
      <c r="A71" s="2" t="s">
        <v>10</v>
      </c>
      <c r="B71" s="6">
        <v>19734820.170000002</v>
      </c>
      <c r="C71" s="6">
        <v>18543188</v>
      </c>
      <c r="D71" s="6">
        <v>21546981</v>
      </c>
      <c r="E71" s="6">
        <v>21803158.57</v>
      </c>
      <c r="F71" s="6">
        <v>21814697.149999999</v>
      </c>
      <c r="G71" s="6">
        <v>21353897.93</v>
      </c>
      <c r="H71" s="6">
        <v>21691015.57</v>
      </c>
      <c r="I71" s="6">
        <v>20249187.689999998</v>
      </c>
      <c r="J71" s="6">
        <v>21440358.009999998</v>
      </c>
      <c r="K71" s="6">
        <v>24678495.23</v>
      </c>
      <c r="L71" s="6">
        <v>24496433.949999999</v>
      </c>
      <c r="M71" s="6">
        <v>23947097.77</v>
      </c>
      <c r="N71" s="6">
        <f>'DE_VIE Gruppe inkl. MLA und KSC'!O112</f>
        <v>261299331.03999999</v>
      </c>
    </row>
    <row r="72" spans="1:14" x14ac:dyDescent="0.3">
      <c r="A72" s="12" t="s">
        <v>28</v>
      </c>
      <c r="B72" s="3">
        <v>170873</v>
      </c>
      <c r="C72" s="3">
        <v>141662</v>
      </c>
      <c r="D72" s="3">
        <v>183502</v>
      </c>
      <c r="E72" s="3">
        <v>238737</v>
      </c>
      <c r="F72" s="3">
        <v>264197</v>
      </c>
      <c r="G72" s="3">
        <v>346973</v>
      </c>
      <c r="H72" s="3">
        <v>553724</v>
      </c>
      <c r="I72" s="3">
        <v>619450</v>
      </c>
      <c r="J72" s="3">
        <v>590574</v>
      </c>
      <c r="K72" s="3">
        <v>598021</v>
      </c>
      <c r="L72" s="3">
        <v>523959</v>
      </c>
      <c r="M72" s="3">
        <v>501648</v>
      </c>
      <c r="N72" s="3">
        <f>SUM(B72:M72)</f>
        <v>4733320</v>
      </c>
    </row>
    <row r="73" spans="1:14" x14ac:dyDescent="0.3">
      <c r="A73" s="2" t="s">
        <v>29</v>
      </c>
      <c r="B73" s="5">
        <f t="shared" ref="B73:M73" si="133">B69/B67*100</f>
        <v>23.886633551022467</v>
      </c>
      <c r="C73" s="5">
        <f t="shared" si="133"/>
        <v>22.095146927310971</v>
      </c>
      <c r="D73" s="5">
        <f t="shared" si="133"/>
        <v>26.475975829750926</v>
      </c>
      <c r="E73" s="5">
        <f t="shared" si="133"/>
        <v>33.292832008679916</v>
      </c>
      <c r="F73" s="5">
        <f t="shared" si="133"/>
        <v>35.977352710015573</v>
      </c>
      <c r="G73" s="5">
        <f t="shared" si="133"/>
        <v>25.984634136924949</v>
      </c>
      <c r="H73" s="5">
        <f t="shared" si="133"/>
        <v>24.902857251358643</v>
      </c>
      <c r="I73" s="5">
        <f t="shared" si="133"/>
        <v>25.89539891549963</v>
      </c>
      <c r="J73" s="5">
        <f t="shared" si="133"/>
        <v>22.002583610262075</v>
      </c>
      <c r="K73" s="5">
        <f t="shared" si="133"/>
        <v>21.614399089727332</v>
      </c>
      <c r="L73" s="5">
        <f t="shared" si="133"/>
        <v>20.979083636780686</v>
      </c>
      <c r="M73" s="5">
        <f t="shared" si="133"/>
        <v>22.329812652316292</v>
      </c>
      <c r="N73" s="5">
        <f>N69/N67*100</f>
        <v>24.175469123464531</v>
      </c>
    </row>
    <row r="74" spans="1:14" x14ac:dyDescent="0.3">
      <c r="A74" s="35" t="s">
        <v>27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</row>
    <row r="75" spans="1:14" x14ac:dyDescent="0.3">
      <c r="A75" s="2" t="s">
        <v>6</v>
      </c>
      <c r="B75" s="5">
        <f t="shared" ref="B75:I80" si="134">(B67/B87-1)*100</f>
        <v>-90.52884571754997</v>
      </c>
      <c r="C75" s="5">
        <f t="shared" si="134"/>
        <v>-92.129414149765481</v>
      </c>
      <c r="D75" s="5">
        <f t="shared" si="134"/>
        <v>-73.327239397665167</v>
      </c>
      <c r="E75" s="5">
        <f t="shared" si="134"/>
        <v>2030.5177327422421</v>
      </c>
      <c r="F75" s="5">
        <f t="shared" si="134"/>
        <v>1877.6160776160775</v>
      </c>
      <c r="G75" s="5">
        <f t="shared" si="134"/>
        <v>425.06733080420497</v>
      </c>
      <c r="H75" s="5">
        <f t="shared" si="134"/>
        <v>155.84850009542484</v>
      </c>
      <c r="I75" s="5">
        <f t="shared" si="134"/>
        <v>122.90464275506569</v>
      </c>
      <c r="J75" s="5">
        <f t="shared" ref="J75:L75" si="135">(J67/J87-1)*100</f>
        <v>180.18201964616972</v>
      </c>
      <c r="K75" s="5">
        <f t="shared" si="135"/>
        <v>316.06079760491082</v>
      </c>
      <c r="L75" s="5">
        <f t="shared" si="135"/>
        <v>516.21842475775054</v>
      </c>
      <c r="M75" s="5">
        <f t="shared" ref="M75" si="136">(M67/M87-1)*100</f>
        <v>306.28380731538505</v>
      </c>
      <c r="N75" s="5">
        <f>'DE_VIE Gruppe inkl. MLA und KSC'!P108</f>
        <v>33.183227615526967</v>
      </c>
    </row>
    <row r="76" spans="1:14" x14ac:dyDescent="0.3">
      <c r="A76" s="2" t="s">
        <v>7</v>
      </c>
      <c r="B76" s="5">
        <f t="shared" si="134"/>
        <v>-91.085221459905441</v>
      </c>
      <c r="C76" s="5">
        <f t="shared" ref="C76:I76" si="137">(C68/C88-1)*100</f>
        <v>-92.516669965627486</v>
      </c>
      <c r="D76" s="5">
        <f t="shared" si="137"/>
        <v>-76.264549361975639</v>
      </c>
      <c r="E76" s="5">
        <f t="shared" si="137"/>
        <v>1348.6993394764741</v>
      </c>
      <c r="F76" s="5">
        <f t="shared" si="137"/>
        <v>1198.3462188316012</v>
      </c>
      <c r="G76" s="5">
        <f t="shared" si="137"/>
        <v>341.24269465737325</v>
      </c>
      <c r="H76" s="5">
        <f t="shared" si="137"/>
        <v>126.48323814458</v>
      </c>
      <c r="I76" s="5">
        <f t="shared" si="137"/>
        <v>97.899208434521356</v>
      </c>
      <c r="J76" s="5">
        <f t="shared" ref="J76:L76" si="138">(J68/J88-1)*100</f>
        <v>170.14948751549807</v>
      </c>
      <c r="K76" s="5">
        <f t="shared" si="138"/>
        <v>339.48976310429845</v>
      </c>
      <c r="L76" s="5">
        <f t="shared" si="138"/>
        <v>533.6698637051993</v>
      </c>
      <c r="M76" s="5">
        <f t="shared" ref="M76" si="139">(M68/M88-1)*100</f>
        <v>312.11949219292967</v>
      </c>
      <c r="N76" s="5">
        <f>'DE_VIE Gruppe inkl. MLA und KSC'!P109</f>
        <v>24.621805781345252</v>
      </c>
    </row>
    <row r="77" spans="1:14" x14ac:dyDescent="0.3">
      <c r="A77" s="2" t="s">
        <v>8</v>
      </c>
      <c r="B77" s="5">
        <f t="shared" si="134"/>
        <v>-88.898888623270949</v>
      </c>
      <c r="C77" s="5">
        <f t="shared" ref="C77:I77" si="140">(C69/C89-1)*100</f>
        <v>-90.87812716125778</v>
      </c>
      <c r="D77" s="5">
        <f t="shared" si="140"/>
        <v>-62.063603864605895</v>
      </c>
      <c r="E77" s="5">
        <f t="shared" si="140"/>
        <v>27554.320987654319</v>
      </c>
      <c r="F77" s="5">
        <f t="shared" si="140"/>
        <v>30352.542372881355</v>
      </c>
      <c r="G77" s="5">
        <f t="shared" si="140"/>
        <v>989.56984273820547</v>
      </c>
      <c r="H77" s="5">
        <f t="shared" si="140"/>
        <v>310.7122086520825</v>
      </c>
      <c r="I77" s="5">
        <f t="shared" si="140"/>
        <v>245.9541090023892</v>
      </c>
      <c r="J77" s="5">
        <f t="shared" ref="J77:L77" si="141">(J69/J89-1)*100</f>
        <v>223.04695509534551</v>
      </c>
      <c r="K77" s="5">
        <f t="shared" si="141"/>
        <v>253.50355553707323</v>
      </c>
      <c r="L77" s="5">
        <f t="shared" si="141"/>
        <v>476.52910469811883</v>
      </c>
      <c r="M77" s="5">
        <f t="shared" ref="M77" si="142">(M69/M89-1)*100</f>
        <v>299.87564122493393</v>
      </c>
      <c r="N77" s="5">
        <f>'DE_VIE Gruppe inkl. MLA und KSC'!P110</f>
        <v>67.935559759831122</v>
      </c>
    </row>
    <row r="78" spans="1:14" x14ac:dyDescent="0.3">
      <c r="A78" s="2" t="s">
        <v>9</v>
      </c>
      <c r="B78" s="5">
        <f t="shared" si="134"/>
        <v>-80.863279848259609</v>
      </c>
      <c r="C78" s="5">
        <f t="shared" ref="C78:I78" si="143">(C70/C90-1)*100</f>
        <v>-84.935845815214478</v>
      </c>
      <c r="D78" s="5">
        <f t="shared" si="143"/>
        <v>-62.983109075293441</v>
      </c>
      <c r="E78" s="5">
        <f t="shared" si="143"/>
        <v>421.77083333333331</v>
      </c>
      <c r="F78" s="5">
        <f t="shared" si="143"/>
        <v>444.1424554826616</v>
      </c>
      <c r="G78" s="5">
        <f t="shared" si="143"/>
        <v>235.18141051773341</v>
      </c>
      <c r="H78" s="5">
        <f t="shared" si="143"/>
        <v>77.536610878661079</v>
      </c>
      <c r="I78" s="5">
        <f t="shared" si="143"/>
        <v>45.511720983419089</v>
      </c>
      <c r="J78" s="5">
        <f t="shared" ref="J78:L78" si="144">(J70/J90-1)*100</f>
        <v>57.193358328869849</v>
      </c>
      <c r="K78" s="5">
        <f t="shared" si="144"/>
        <v>108.03034640709993</v>
      </c>
      <c r="L78" s="5">
        <f t="shared" si="144"/>
        <v>192.15917117965625</v>
      </c>
      <c r="M78" s="5">
        <f t="shared" ref="M78" si="145">(M70/M90-1)*100</f>
        <v>185.72479764532744</v>
      </c>
      <c r="N78" s="5">
        <f>'DE_VIE Gruppe inkl. MLA und KSC'!P111</f>
        <v>16.36107634543178</v>
      </c>
    </row>
    <row r="79" spans="1:14" x14ac:dyDescent="0.3">
      <c r="A79" s="2" t="s">
        <v>10</v>
      </c>
      <c r="B79" s="5">
        <f t="shared" si="134"/>
        <v>-3.0539144102296301</v>
      </c>
      <c r="C79" s="5">
        <f t="shared" ref="C79:I79" si="146">(C71/C91-1)*100</f>
        <v>-10.952954122483948</v>
      </c>
      <c r="D79" s="5">
        <f t="shared" si="146"/>
        <v>-2.694963955287244</v>
      </c>
      <c r="E79" s="5">
        <f t="shared" si="146"/>
        <v>49.96706485009237</v>
      </c>
      <c r="F79" s="5">
        <f t="shared" si="146"/>
        <v>40.33256449018976</v>
      </c>
      <c r="G79" s="5">
        <f t="shared" si="146"/>
        <v>48.057715536323499</v>
      </c>
      <c r="H79" s="5">
        <f t="shared" si="146"/>
        <v>36.881969390858529</v>
      </c>
      <c r="I79" s="5">
        <f t="shared" si="146"/>
        <v>26.172149307406411</v>
      </c>
      <c r="J79" s="5">
        <f t="shared" ref="J79:L79" si="147">(J71/J91-1)*100</f>
        <v>18.112314727483781</v>
      </c>
      <c r="K79" s="5">
        <f t="shared" si="147"/>
        <v>26.316779059454866</v>
      </c>
      <c r="L79" s="5">
        <f t="shared" si="147"/>
        <v>17.742821040330913</v>
      </c>
      <c r="M79" s="5">
        <f t="shared" ref="M79" si="148">(M71/M91-1)*100</f>
        <v>21.759771410693276</v>
      </c>
      <c r="N79" s="5">
        <f>'DE_VIE Gruppe inkl. MLA und KSC'!P112</f>
        <v>19.923695462485512</v>
      </c>
    </row>
    <row r="80" spans="1:14" x14ac:dyDescent="0.3">
      <c r="A80" s="12" t="s">
        <v>28</v>
      </c>
      <c r="B80" s="5">
        <f t="shared" si="134"/>
        <v>-78.629468478800561</v>
      </c>
      <c r="C80" s="5">
        <f t="shared" ref="C80:I80" si="149">(C72/C92-1)*100</f>
        <v>-81.219856877338202</v>
      </c>
      <c r="D80" s="5">
        <f t="shared" si="149"/>
        <v>-59.979324693905141</v>
      </c>
      <c r="E80" s="5">
        <f t="shared" si="149"/>
        <v>171.77073254026979</v>
      </c>
      <c r="F80" s="5">
        <f t="shared" si="149"/>
        <v>177.31977159172021</v>
      </c>
      <c r="G80" s="5">
        <f t="shared" si="149"/>
        <v>182.58582074357616</v>
      </c>
      <c r="H80" s="5">
        <f t="shared" si="149"/>
        <v>83.563233251451166</v>
      </c>
      <c r="I80" s="5">
        <f t="shared" si="149"/>
        <v>57.569945590101938</v>
      </c>
      <c r="J80" s="5">
        <f t="shared" ref="J80:L80" si="150">(J72/J92-1)*100</f>
        <v>72.589096541344603</v>
      </c>
      <c r="K80" s="5">
        <f t="shared" si="150"/>
        <v>125.96845621353646</v>
      </c>
      <c r="L80" s="5">
        <f t="shared" si="150"/>
        <v>181.97277996329763</v>
      </c>
      <c r="M80" s="5">
        <f t="shared" ref="M80" si="151">(M72/M92-1)*100</f>
        <v>175.71863560915014</v>
      </c>
      <c r="N80" s="5">
        <f>(SUM(B72:M72)/SUM(B92:M92)-1)*100</f>
        <v>18.698561895999212</v>
      </c>
    </row>
    <row r="81" spans="1:17" x14ac:dyDescent="0.3">
      <c r="A81" s="2" t="s">
        <v>30</v>
      </c>
      <c r="B81" s="5">
        <f t="shared" ref="B81:I81" si="152">B73-B93</f>
        <v>3.5072333294979003</v>
      </c>
      <c r="C81" s="5">
        <f t="shared" si="152"/>
        <v>3.0308874447236995</v>
      </c>
      <c r="D81" s="5">
        <f t="shared" si="152"/>
        <v>7.8609402185720576</v>
      </c>
      <c r="E81" s="5">
        <f t="shared" si="152"/>
        <v>30.72791750583001</v>
      </c>
      <c r="F81" s="5">
        <f t="shared" si="152"/>
        <v>33.640950373613236</v>
      </c>
      <c r="G81" s="5">
        <f t="shared" si="152"/>
        <v>13.462552529094303</v>
      </c>
      <c r="H81" s="5">
        <f t="shared" si="152"/>
        <v>9.389905501614555</v>
      </c>
      <c r="I81" s="5">
        <f t="shared" si="152"/>
        <v>9.210513567832038</v>
      </c>
      <c r="J81" s="5">
        <f t="shared" ref="J81:L81" si="153">J73-J93</f>
        <v>2.9195115796420801</v>
      </c>
      <c r="K81" s="5">
        <f t="shared" si="153"/>
        <v>-3.8249606682247794</v>
      </c>
      <c r="L81" s="5">
        <f t="shared" si="153"/>
        <v>-1.4442385618224094</v>
      </c>
      <c r="M81" s="5">
        <f t="shared" ref="M81" si="154">M73-M93</f>
        <v>-0.3578441232538303</v>
      </c>
      <c r="N81" s="5">
        <f>N73-(SUM(B89:M89)/SUM(B87:M87)*100)</f>
        <v>5.002835218011807</v>
      </c>
    </row>
    <row r="82" spans="1:17" x14ac:dyDescent="0.3">
      <c r="A82" s="13" t="s">
        <v>62</v>
      </c>
    </row>
    <row r="84" spans="1:17" x14ac:dyDescent="0.3">
      <c r="B84" s="31">
        <v>2020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7" x14ac:dyDescent="0.3">
      <c r="A85" s="1"/>
      <c r="B85" s="23" t="s">
        <v>12</v>
      </c>
      <c r="C85" s="23" t="s">
        <v>13</v>
      </c>
      <c r="D85" s="23" t="s">
        <v>0</v>
      </c>
      <c r="E85" s="23" t="s">
        <v>14</v>
      </c>
      <c r="F85" s="23" t="s">
        <v>1</v>
      </c>
      <c r="G85" s="23" t="s">
        <v>2</v>
      </c>
      <c r="H85" s="23" t="s">
        <v>3</v>
      </c>
      <c r="I85" s="23" t="s">
        <v>15</v>
      </c>
      <c r="J85" s="23" t="s">
        <v>16</v>
      </c>
      <c r="K85" s="23" t="s">
        <v>17</v>
      </c>
      <c r="L85" s="23" t="s">
        <v>18</v>
      </c>
      <c r="M85" s="23" t="s">
        <v>19</v>
      </c>
      <c r="N85" s="23" t="s">
        <v>4</v>
      </c>
    </row>
    <row r="86" spans="1:17" x14ac:dyDescent="0.3">
      <c r="A86" s="32" t="s">
        <v>5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Q86" s="14"/>
    </row>
    <row r="87" spans="1:17" x14ac:dyDescent="0.3">
      <c r="A87" s="2" t="s">
        <v>6</v>
      </c>
      <c r="B87" s="3">
        <f>'DE_VIE Gruppe inkl. MLA und KSC'!B137</f>
        <v>2093673</v>
      </c>
      <c r="C87" s="3">
        <f>'DE_VIE Gruppe inkl. MLA und KSC'!C137</f>
        <v>2017461</v>
      </c>
      <c r="D87" s="3">
        <f>'DE_VIE Gruppe inkl. MLA und KSC'!D137</f>
        <v>808454</v>
      </c>
      <c r="E87" s="3">
        <f>'DE_VIE Gruppe inkl. MLA und KSC'!E137</f>
        <v>12632</v>
      </c>
      <c r="F87" s="3">
        <f>'DE_VIE Gruppe inkl. MLA und KSC'!F137</f>
        <v>20202</v>
      </c>
      <c r="G87" s="3">
        <f>'DE_VIE Gruppe inkl. MLA und KSC'!G137</f>
        <v>138124</v>
      </c>
      <c r="H87" s="3">
        <v>576370</v>
      </c>
      <c r="I87" s="3">
        <v>797716</v>
      </c>
      <c r="J87" s="3">
        <v>562247</v>
      </c>
      <c r="K87" s="3">
        <f>'DE_VIE Gruppe inkl. MLA und KSC'!K137</f>
        <v>378107</v>
      </c>
      <c r="L87" s="3">
        <f>'DE_VIE Gruppe inkl. MLA und KSC'!L137</f>
        <v>181115</v>
      </c>
      <c r="M87" s="3">
        <v>226837</v>
      </c>
      <c r="N87" s="3">
        <f>'DE_VIE Gruppe inkl. MLA und KSC'!O137</f>
        <v>7812938</v>
      </c>
      <c r="Q87" s="14"/>
    </row>
    <row r="88" spans="1:17" x14ac:dyDescent="0.3">
      <c r="A88" s="2" t="s">
        <v>7</v>
      </c>
      <c r="B88" s="3">
        <f>'DE_VIE Gruppe inkl. MLA und KSC'!B138</f>
        <v>1663642</v>
      </c>
      <c r="C88" s="3">
        <f>'DE_VIE Gruppe inkl. MLA und KSC'!C138</f>
        <v>1631827</v>
      </c>
      <c r="D88" s="3">
        <f>'DE_VIE Gruppe inkl. MLA und KSC'!D138</f>
        <v>656558</v>
      </c>
      <c r="E88" s="3">
        <f>'DE_VIE Gruppe inkl. MLA und KSC'!E138</f>
        <v>12263</v>
      </c>
      <c r="F88" s="3">
        <f>'DE_VIE Gruppe inkl. MLA und KSC'!F138</f>
        <v>19531</v>
      </c>
      <c r="G88" s="3">
        <f>'DE_VIE Gruppe inkl. MLA und KSC'!G138</f>
        <v>120802</v>
      </c>
      <c r="H88" s="3">
        <v>486402</v>
      </c>
      <c r="I88" s="3">
        <v>663369</v>
      </c>
      <c r="J88" s="3">
        <v>453282</v>
      </c>
      <c r="K88" s="3">
        <f>'DE_VIE Gruppe inkl. MLA und KSC'!K138</f>
        <v>279870</v>
      </c>
      <c r="L88" s="3">
        <f>'DE_VIE Gruppe inkl. MLA und KSC'!L138</f>
        <v>138670</v>
      </c>
      <c r="M88" s="3">
        <v>172664</v>
      </c>
      <c r="N88" s="3">
        <f>'DE_VIE Gruppe inkl. MLA und KSC'!O138</f>
        <v>6298880</v>
      </c>
    </row>
    <row r="89" spans="1:17" x14ac:dyDescent="0.3">
      <c r="A89" s="2" t="s">
        <v>8</v>
      </c>
      <c r="B89" s="3">
        <f>'DE_VIE Gruppe inkl. MLA und KSC'!B139</f>
        <v>426678</v>
      </c>
      <c r="C89" s="3">
        <f>'DE_VIE Gruppe inkl. MLA und KSC'!C139</f>
        <v>384614</v>
      </c>
      <c r="D89" s="3">
        <f>'DE_VIE Gruppe inkl. MLA und KSC'!D139</f>
        <v>150494</v>
      </c>
      <c r="E89" s="3">
        <f>'DE_VIE Gruppe inkl. MLA und KSC'!E139</f>
        <v>324</v>
      </c>
      <c r="F89" s="3">
        <f>'DE_VIE Gruppe inkl. MLA und KSC'!F139</f>
        <v>472</v>
      </c>
      <c r="G89" s="3">
        <f>'DE_VIE Gruppe inkl. MLA und KSC'!G139</f>
        <v>17296</v>
      </c>
      <c r="H89" s="3">
        <v>89412</v>
      </c>
      <c r="I89" s="3">
        <v>133098</v>
      </c>
      <c r="J89" s="3">
        <v>107294</v>
      </c>
      <c r="K89" s="3">
        <f>'DE_VIE Gruppe inkl. MLA und KSC'!K139</f>
        <v>96188</v>
      </c>
      <c r="L89" s="3">
        <f>'DE_VIE Gruppe inkl. MLA und KSC'!L139</f>
        <v>40612</v>
      </c>
      <c r="M89" s="3">
        <v>51464</v>
      </c>
      <c r="N89" s="3">
        <f>'DE_VIE Gruppe inkl. MLA und KSC'!O139</f>
        <v>1497946</v>
      </c>
    </row>
    <row r="90" spans="1:17" x14ac:dyDescent="0.3">
      <c r="A90" s="2" t="s">
        <v>9</v>
      </c>
      <c r="B90" s="3">
        <f>'DE_VIE Gruppe inkl. MLA und KSC'!B140</f>
        <v>19507</v>
      </c>
      <c r="C90" s="3">
        <f>'DE_VIE Gruppe inkl. MLA und KSC'!C140</f>
        <v>18627</v>
      </c>
      <c r="D90" s="3">
        <f>'DE_VIE Gruppe inkl. MLA und KSC'!D140</f>
        <v>10479</v>
      </c>
      <c r="E90" s="3">
        <f>'DE_VIE Gruppe inkl. MLA und KSC'!E140</f>
        <v>960</v>
      </c>
      <c r="F90" s="3">
        <f>'DE_VIE Gruppe inkl. MLA und KSC'!F140</f>
        <v>1067</v>
      </c>
      <c r="G90" s="3">
        <f>'DE_VIE Gruppe inkl. MLA und KSC'!G140</f>
        <v>2453</v>
      </c>
      <c r="H90" s="3">
        <v>7648</v>
      </c>
      <c r="I90" s="3">
        <v>10494</v>
      </c>
      <c r="J90" s="3">
        <v>9335</v>
      </c>
      <c r="K90" s="3">
        <f>'DE_VIE Gruppe inkl. MLA und KSC'!K140</f>
        <v>6986</v>
      </c>
      <c r="L90" s="3">
        <f>'DE_VIE Gruppe inkl. MLA und KSC'!L140</f>
        <v>4247</v>
      </c>
      <c r="M90" s="3">
        <v>4077</v>
      </c>
      <c r="N90" s="3">
        <f>'DE_VIE Gruppe inkl. MLA und KSC'!O140</f>
        <v>95880</v>
      </c>
    </row>
    <row r="91" spans="1:17" x14ac:dyDescent="0.3">
      <c r="A91" s="2" t="s">
        <v>10</v>
      </c>
      <c r="B91" s="6">
        <f>'DE_VIE Gruppe inkl. MLA und KSC'!B141</f>
        <v>20356489.949999999</v>
      </c>
      <c r="C91" s="6">
        <f>'DE_VIE Gruppe inkl. MLA und KSC'!C141</f>
        <v>20824035</v>
      </c>
      <c r="D91" s="6">
        <f>'DE_VIE Gruppe inkl. MLA und KSC'!D141</f>
        <v>22143747</v>
      </c>
      <c r="E91" s="6">
        <f>'DE_VIE Gruppe inkl. MLA und KSC'!E141</f>
        <v>14538631.26</v>
      </c>
      <c r="F91" s="6">
        <f>'DE_VIE Gruppe inkl. MLA und KSC'!F141</f>
        <v>15545000</v>
      </c>
      <c r="G91" s="6">
        <f>'DE_VIE Gruppe inkl. MLA und KSC'!G141</f>
        <v>14422685</v>
      </c>
      <c r="H91" s="6">
        <v>15846510.439999999</v>
      </c>
      <c r="I91" s="6">
        <v>16048856.9</v>
      </c>
      <c r="J91" s="6">
        <v>18152517</v>
      </c>
      <c r="K91" s="6">
        <f>'DE_VIE Gruppe inkl. MLA und KSC'!K141</f>
        <v>19536989</v>
      </c>
      <c r="L91" s="6">
        <f>'DE_VIE Gruppe inkl. MLA und KSC'!L141</f>
        <v>20805034</v>
      </c>
      <c r="M91" s="6">
        <v>19667495.670000002</v>
      </c>
      <c r="N91" s="6">
        <f>'DE_VIE Gruppe inkl. MLA und KSC'!O141</f>
        <v>217887991.22000003</v>
      </c>
    </row>
    <row r="92" spans="1:17" x14ac:dyDescent="0.3">
      <c r="A92" s="12" t="s">
        <v>28</v>
      </c>
      <c r="B92" s="3">
        <v>799573</v>
      </c>
      <c r="C92" s="3">
        <v>754318</v>
      </c>
      <c r="D92" s="3">
        <v>458518</v>
      </c>
      <c r="E92" s="3">
        <v>87845</v>
      </c>
      <c r="F92" s="3">
        <v>95268</v>
      </c>
      <c r="G92" s="3">
        <v>122785</v>
      </c>
      <c r="H92" s="3">
        <v>301653</v>
      </c>
      <c r="I92" s="3">
        <v>393127</v>
      </c>
      <c r="J92" s="3">
        <v>342185</v>
      </c>
      <c r="K92" s="3">
        <v>264648</v>
      </c>
      <c r="L92" s="3">
        <v>185819</v>
      </c>
      <c r="M92" s="3">
        <v>181942</v>
      </c>
      <c r="N92" s="3">
        <f>SUM(B92:M92)</f>
        <v>3987681</v>
      </c>
    </row>
    <row r="93" spans="1:17" x14ac:dyDescent="0.3">
      <c r="A93" s="2" t="s">
        <v>29</v>
      </c>
      <c r="B93" s="5">
        <f t="shared" ref="B93:M93" si="155">B89/B87*100</f>
        <v>20.379400221524566</v>
      </c>
      <c r="C93" s="5">
        <f t="shared" si="155"/>
        <v>19.064259482587271</v>
      </c>
      <c r="D93" s="5">
        <f t="shared" si="155"/>
        <v>18.615035611178868</v>
      </c>
      <c r="E93" s="5">
        <f t="shared" si="155"/>
        <v>2.5649145028499047</v>
      </c>
      <c r="F93" s="5">
        <f t="shared" si="155"/>
        <v>2.3364023364023363</v>
      </c>
      <c r="G93" s="5">
        <f t="shared" si="155"/>
        <v>12.522081607830646</v>
      </c>
      <c r="H93" s="5">
        <f t="shared" si="155"/>
        <v>15.512951749744088</v>
      </c>
      <c r="I93" s="5">
        <f t="shared" si="155"/>
        <v>16.684885347667592</v>
      </c>
      <c r="J93" s="5">
        <f t="shared" si="155"/>
        <v>19.083072030619995</v>
      </c>
      <c r="K93" s="5">
        <f t="shared" si="155"/>
        <v>25.439359757952111</v>
      </c>
      <c r="L93" s="5">
        <f t="shared" si="155"/>
        <v>22.423322198603096</v>
      </c>
      <c r="M93" s="5">
        <f t="shared" si="155"/>
        <v>22.687656775570122</v>
      </c>
      <c r="N93" s="5">
        <f>N89/N87*100</f>
        <v>19.172633905452724</v>
      </c>
    </row>
    <row r="94" spans="1:17" x14ac:dyDescent="0.3">
      <c r="A94" s="32" t="s">
        <v>27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</row>
    <row r="95" spans="1:17" x14ac:dyDescent="0.3">
      <c r="A95" s="2" t="s">
        <v>6</v>
      </c>
      <c r="B95" s="5">
        <f t="shared" ref="B95:H100" si="156">(B87/B107-1)*100</f>
        <v>14.350685419321296</v>
      </c>
      <c r="C95" s="5">
        <f t="shared" si="156"/>
        <v>8.2510055331149736</v>
      </c>
      <c r="D95" s="5">
        <f t="shared" si="156"/>
        <v>-65.817184892407852</v>
      </c>
      <c r="E95" s="5">
        <f t="shared" si="156"/>
        <v>-99.53968101264347</v>
      </c>
      <c r="F95" s="5">
        <f t="shared" si="156"/>
        <v>-99.297849512071096</v>
      </c>
      <c r="G95" s="5">
        <f t="shared" si="156"/>
        <v>-95.373055831918023</v>
      </c>
      <c r="H95" s="5">
        <f t="shared" si="156"/>
        <v>-81.768520275827157</v>
      </c>
      <c r="I95" s="5">
        <f t="shared" ref="I95:M95" si="157">(I87/I107-1)*100</f>
        <v>-74.683880140398983</v>
      </c>
      <c r="J95" s="5">
        <f t="shared" si="157"/>
        <v>-81.11624495241</v>
      </c>
      <c r="K95" s="5">
        <f t="shared" si="157"/>
        <v>-86.724036773140426</v>
      </c>
      <c r="L95" s="5">
        <f t="shared" si="157"/>
        <v>-92.425794828387993</v>
      </c>
      <c r="M95" s="5">
        <f t="shared" si="157"/>
        <v>-90.804544116800528</v>
      </c>
      <c r="N95" s="5">
        <f>'DE_VIE Gruppe inkl. MLA und KSC'!P137</f>
        <v>-75.324075034736225</v>
      </c>
    </row>
    <row r="96" spans="1:17" x14ac:dyDescent="0.3">
      <c r="A96" s="2" t="s">
        <v>7</v>
      </c>
      <c r="B96" s="5">
        <f t="shared" si="156"/>
        <v>14.882327309690368</v>
      </c>
      <c r="C96" s="5">
        <f t="shared" ref="C96:H96" si="158">(C88/C108-1)*100</f>
        <v>8.3407305409179067</v>
      </c>
      <c r="D96" s="5">
        <f t="shared" si="158"/>
        <v>-64.144516780139838</v>
      </c>
      <c r="E96" s="5">
        <f t="shared" si="158"/>
        <v>-99.414491560666704</v>
      </c>
      <c r="F96" s="5">
        <f t="shared" si="158"/>
        <v>-99.119677998034817</v>
      </c>
      <c r="G96" s="5">
        <f t="shared" si="158"/>
        <v>-94.69910224112806</v>
      </c>
      <c r="H96" s="5">
        <f t="shared" si="158"/>
        <v>-79.357137036810684</v>
      </c>
      <c r="I96" s="5">
        <f t="shared" ref="I96:M96" si="159">(I88/I108-1)*100</f>
        <v>-71.951163823174994</v>
      </c>
      <c r="J96" s="5">
        <f t="shared" si="159"/>
        <v>-79.819063350088371</v>
      </c>
      <c r="K96" s="5">
        <f t="shared" si="159"/>
        <v>-86.722439347920769</v>
      </c>
      <c r="L96" s="5">
        <f t="shared" si="159"/>
        <v>-92.555258429222349</v>
      </c>
      <c r="M96" s="5">
        <f t="shared" si="159"/>
        <v>-91.379812173524073</v>
      </c>
      <c r="N96" s="5">
        <f>'DE_VIE Gruppe inkl. MLA und KSC'!P138</f>
        <v>-74.098205406090017</v>
      </c>
    </row>
    <row r="97" spans="1:14" x14ac:dyDescent="0.3">
      <c r="A97" s="2" t="s">
        <v>8</v>
      </c>
      <c r="B97" s="5">
        <f t="shared" si="156"/>
        <v>13.307025557137099</v>
      </c>
      <c r="C97" s="5">
        <f t="shared" ref="C97:H97" si="160">(C89/C109-1)*100</f>
        <v>9.7930963609166746</v>
      </c>
      <c r="D97" s="5">
        <f t="shared" si="160"/>
        <v>-70.61754427068081</v>
      </c>
      <c r="E97" s="5">
        <f t="shared" si="160"/>
        <v>-99.948099380075931</v>
      </c>
      <c r="F97" s="5">
        <f t="shared" si="160"/>
        <v>-99.925469996936684</v>
      </c>
      <c r="G97" s="5">
        <f t="shared" si="160"/>
        <v>-97.493928979199154</v>
      </c>
      <c r="H97" s="5">
        <f t="shared" si="160"/>
        <v>-88.677668368587405</v>
      </c>
      <c r="I97" s="5">
        <f t="shared" ref="I97:M97" si="161">(I89/I109-1)*100</f>
        <v>-82.857474047551577</v>
      </c>
      <c r="J97" s="5">
        <f t="shared" si="161"/>
        <v>-85.164731844100686</v>
      </c>
      <c r="K97" s="5">
        <f t="shared" si="161"/>
        <v>-86.886399144919281</v>
      </c>
      <c r="L97" s="5">
        <f t="shared" si="161"/>
        <v>-92.23735215187358</v>
      </c>
      <c r="M97" s="5">
        <f t="shared" si="161"/>
        <v>-88.739716436198151</v>
      </c>
      <c r="N97" s="5">
        <f>'DE_VIE Gruppe inkl. MLA und KSC'!P139</f>
        <v>-79.16586461162548</v>
      </c>
    </row>
    <row r="98" spans="1:14" x14ac:dyDescent="0.3">
      <c r="A98" s="2" t="s">
        <v>9</v>
      </c>
      <c r="B98" s="5">
        <f t="shared" si="156"/>
        <v>7.3523746629244435</v>
      </c>
      <c r="C98" s="5">
        <f t="shared" ref="C98:H98" si="162">(C90/C110-1)*100</f>
        <v>7.9012917801077442</v>
      </c>
      <c r="D98" s="5">
        <f t="shared" si="162"/>
        <v>-49.882825577502508</v>
      </c>
      <c r="E98" s="5">
        <f t="shared" si="162"/>
        <v>-95.797215655371687</v>
      </c>
      <c r="F98" s="5">
        <f t="shared" si="162"/>
        <v>-95.6229232473233</v>
      </c>
      <c r="G98" s="5">
        <f t="shared" si="162"/>
        <v>-89.914066033469027</v>
      </c>
      <c r="H98" s="5">
        <f t="shared" si="162"/>
        <v>-69.613413325916795</v>
      </c>
      <c r="I98" s="5">
        <f t="shared" ref="I98:M98" si="163">(I90/I110-1)*100</f>
        <v>-57.507288629737609</v>
      </c>
      <c r="J98" s="5">
        <f t="shared" si="163"/>
        <v>-61.474970079650035</v>
      </c>
      <c r="K98" s="5">
        <f t="shared" si="163"/>
        <v>-70.34427134185168</v>
      </c>
      <c r="L98" s="5">
        <f t="shared" si="163"/>
        <v>-79.383495145631073</v>
      </c>
      <c r="M98" s="5">
        <f t="shared" si="163"/>
        <v>-80.271944256266337</v>
      </c>
      <c r="N98" s="5">
        <f>'DE_VIE Gruppe inkl. MLA und KSC'!P140</f>
        <v>-64.063237906762311</v>
      </c>
    </row>
    <row r="99" spans="1:14" x14ac:dyDescent="0.3">
      <c r="A99" s="2" t="s">
        <v>10</v>
      </c>
      <c r="B99" s="5">
        <f t="shared" si="156"/>
        <v>-4.0949089009426505</v>
      </c>
      <c r="C99" s="5">
        <f t="shared" ref="C99:H99" si="164">(C91/C111-1)*100</f>
        <v>2.9925259007467675</v>
      </c>
      <c r="D99" s="5">
        <f t="shared" si="164"/>
        <v>-12.11635725311192</v>
      </c>
      <c r="E99" s="5">
        <f t="shared" si="164"/>
        <v>-38.226184442585186</v>
      </c>
      <c r="F99" s="5">
        <f t="shared" si="164"/>
        <v>-34.302408603067171</v>
      </c>
      <c r="G99" s="5">
        <f t="shared" si="164"/>
        <v>-34.875186793212563</v>
      </c>
      <c r="H99" s="5">
        <f t="shared" si="164"/>
        <v>-32.128279383698697</v>
      </c>
      <c r="I99" s="5">
        <f t="shared" ref="I99:M100" si="165">(I91/I111-1)*100</f>
        <v>-31.924508810060892</v>
      </c>
      <c r="J99" s="5">
        <f t="shared" si="165"/>
        <v>-27.137368581308962</v>
      </c>
      <c r="K99" s="5">
        <f t="shared" si="165"/>
        <v>-26.680715938379397</v>
      </c>
      <c r="L99" s="5">
        <f t="shared" si="165"/>
        <v>-21.803286439266188</v>
      </c>
      <c r="M99" s="5">
        <f t="shared" si="165"/>
        <v>-13.48544226881565</v>
      </c>
      <c r="N99" s="5">
        <f>'DE_VIE Gruppe inkl. MLA und KSC'!P141</f>
        <v>-23.226443211322724</v>
      </c>
    </row>
    <row r="100" spans="1:14" x14ac:dyDescent="0.3">
      <c r="A100" s="12" t="s">
        <v>28</v>
      </c>
      <c r="B100" s="5">
        <f t="shared" si="156"/>
        <v>7.3226418690555128</v>
      </c>
      <c r="C100" s="5">
        <f t="shared" ref="C100:H100" si="166">(C92/C112-1)*100</f>
        <v>7.2094236298541947</v>
      </c>
      <c r="D100" s="5">
        <f t="shared" si="166"/>
        <v>-46.591855490339739</v>
      </c>
      <c r="E100" s="5">
        <f t="shared" si="166"/>
        <v>-90.686176799891427</v>
      </c>
      <c r="F100" s="5">
        <f t="shared" si="166"/>
        <v>-90.36380022394242</v>
      </c>
      <c r="G100" s="5">
        <f t="shared" si="166"/>
        <v>-87.428882088371012</v>
      </c>
      <c r="H100" s="5">
        <f t="shared" si="166"/>
        <v>-70.570754850435762</v>
      </c>
      <c r="I100" s="5">
        <f t="shared" ref="I100:J100" si="167">(I92/I112-1)*100</f>
        <v>-60.882496343247198</v>
      </c>
      <c r="J100" s="5">
        <f t="shared" si="167"/>
        <v>-64.98877586309213</v>
      </c>
      <c r="K100" s="5">
        <f t="shared" si="165"/>
        <v>-72.56677989714926</v>
      </c>
      <c r="L100" s="5">
        <f t="shared" si="165"/>
        <v>-77.86024067675443</v>
      </c>
      <c r="M100" s="5">
        <f t="shared" si="165"/>
        <v>-78.622723534249801</v>
      </c>
      <c r="N100" s="5">
        <f>(SUM(B92:M92)/SUM(B112:M112)-1)*100</f>
        <v>-63.342199445419077</v>
      </c>
    </row>
    <row r="101" spans="1:14" x14ac:dyDescent="0.3">
      <c r="A101" s="2" t="s">
        <v>30</v>
      </c>
      <c r="B101" s="5">
        <f t="shared" ref="B101:H101" si="168">B93-B113</f>
        <v>-0.18771264996156134</v>
      </c>
      <c r="C101" s="5">
        <f t="shared" si="168"/>
        <v>0.26776564885544474</v>
      </c>
      <c r="D101" s="5">
        <f t="shared" si="168"/>
        <v>-3.0412318696643474</v>
      </c>
      <c r="E101" s="5">
        <f t="shared" si="168"/>
        <v>-20.183924496284263</v>
      </c>
      <c r="F101" s="5">
        <f t="shared" si="168"/>
        <v>-19.674948436112654</v>
      </c>
      <c r="G101" s="5">
        <f t="shared" si="168"/>
        <v>-10.597363925314426</v>
      </c>
      <c r="H101" s="5">
        <f t="shared" si="168"/>
        <v>-9.4663612128674135</v>
      </c>
      <c r="I101" s="5">
        <f t="shared" ref="I101:M101" si="169">I93-I113</f>
        <v>-7.9553898648032906</v>
      </c>
      <c r="J101" s="5">
        <f t="shared" si="169"/>
        <v>-5.2076960225644662</v>
      </c>
      <c r="K101" s="5">
        <f t="shared" si="169"/>
        <v>-0.31497029934660148</v>
      </c>
      <c r="L101" s="5">
        <f t="shared" si="169"/>
        <v>0.54433885629243051</v>
      </c>
      <c r="M101" s="5">
        <f t="shared" si="169"/>
        <v>4.16029502745371</v>
      </c>
      <c r="N101" s="5">
        <f>N93-(SUM(B109:L109)/SUM(B107:L107)*100)</f>
        <v>-3.888654174282987</v>
      </c>
    </row>
    <row r="102" spans="1:14" x14ac:dyDescent="0.3">
      <c r="A102" s="13" t="s">
        <v>25</v>
      </c>
    </row>
    <row r="104" spans="1:14" x14ac:dyDescent="0.3">
      <c r="B104" s="31">
        <v>2019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x14ac:dyDescent="0.3">
      <c r="A105" s="1"/>
      <c r="B105" s="23" t="s">
        <v>12</v>
      </c>
      <c r="C105" s="23" t="s">
        <v>13</v>
      </c>
      <c r="D105" s="23" t="s">
        <v>0</v>
      </c>
      <c r="E105" s="23" t="s">
        <v>14</v>
      </c>
      <c r="F105" s="23" t="s">
        <v>1</v>
      </c>
      <c r="G105" s="23" t="s">
        <v>2</v>
      </c>
      <c r="H105" s="23" t="s">
        <v>3</v>
      </c>
      <c r="I105" s="23" t="s">
        <v>15</v>
      </c>
      <c r="J105" s="23" t="s">
        <v>16</v>
      </c>
      <c r="K105" s="23" t="s">
        <v>17</v>
      </c>
      <c r="L105" s="23" t="s">
        <v>18</v>
      </c>
      <c r="M105" s="23" t="s">
        <v>19</v>
      </c>
      <c r="N105" s="23" t="s">
        <v>4</v>
      </c>
    </row>
    <row r="106" spans="1:14" x14ac:dyDescent="0.3">
      <c r="A106" s="32" t="s">
        <v>5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</row>
    <row r="107" spans="1:14" x14ac:dyDescent="0.3">
      <c r="A107" s="2" t="s">
        <v>6</v>
      </c>
      <c r="B107" s="3">
        <f>'DE_VIE Gruppe inkl. MLA und KSC'!B166</f>
        <v>1830923</v>
      </c>
      <c r="C107" s="3">
        <f>'DE_VIE Gruppe inkl. MLA und KSC'!C166</f>
        <v>1863688</v>
      </c>
      <c r="D107" s="3">
        <f>'DE_VIE Gruppe inkl. MLA und KSC'!D166</f>
        <v>2365089</v>
      </c>
      <c r="E107" s="3">
        <f>'DE_VIE Gruppe inkl. MLA und KSC'!E166</f>
        <v>2744184</v>
      </c>
      <c r="F107" s="3">
        <f>'DE_VIE Gruppe inkl. MLA und KSC'!F166</f>
        <v>2877161</v>
      </c>
      <c r="G107" s="3">
        <f>'DE_VIE Gruppe inkl. MLA und KSC'!G166</f>
        <v>2985210</v>
      </c>
      <c r="H107" s="3">
        <f>'DE_VIE Gruppe inkl. MLA und KSC'!H166</f>
        <v>3161400</v>
      </c>
      <c r="I107" s="3">
        <f>'DE_VIE Gruppe inkl. MLA und KSC'!I166</f>
        <v>3151020</v>
      </c>
      <c r="J107" s="3">
        <f>'DE_VIE Gruppe inkl. MLA und KSC'!J166</f>
        <v>2977411</v>
      </c>
      <c r="K107" s="3">
        <f>'DE_VIE Gruppe inkl. MLA und KSC'!K166</f>
        <v>2848057</v>
      </c>
      <c r="L107" s="3">
        <f>'DE_VIE Gruppe inkl. MLA und KSC'!L166</f>
        <v>2391208</v>
      </c>
      <c r="M107" s="3">
        <f>'DE_VIE Gruppe inkl. MLA und KSC'!M166</f>
        <v>2466838</v>
      </c>
      <c r="N107" s="3">
        <f>'DE_VIE Gruppe inkl. MLA und KSC'!O166</f>
        <v>31662189</v>
      </c>
    </row>
    <row r="108" spans="1:14" x14ac:dyDescent="0.3">
      <c r="A108" s="2" t="s">
        <v>7</v>
      </c>
      <c r="B108" s="3">
        <f>'DE_VIE Gruppe inkl. MLA und KSC'!B167</f>
        <v>1448127</v>
      </c>
      <c r="C108" s="3">
        <f>'DE_VIE Gruppe inkl. MLA und KSC'!C167</f>
        <v>1506199</v>
      </c>
      <c r="D108" s="3">
        <f>'DE_VIE Gruppe inkl. MLA und KSC'!D167</f>
        <v>1831123</v>
      </c>
      <c r="E108" s="3">
        <f>'DE_VIE Gruppe inkl. MLA und KSC'!E167</f>
        <v>2094419</v>
      </c>
      <c r="F108" s="3">
        <f>'DE_VIE Gruppe inkl. MLA und KSC'!F167</f>
        <v>2218620</v>
      </c>
      <c r="G108" s="3">
        <f>'DE_VIE Gruppe inkl. MLA und KSC'!G167</f>
        <v>2278897</v>
      </c>
      <c r="H108" s="3">
        <f>'DE_VIE Gruppe inkl. MLA und KSC'!H167</f>
        <v>2356272</v>
      </c>
      <c r="I108" s="3">
        <f>'DE_VIE Gruppe inkl. MLA und KSC'!I167</f>
        <v>2365050</v>
      </c>
      <c r="J108" s="3">
        <f>'DE_VIE Gruppe inkl. MLA und KSC'!J167</f>
        <v>2246090</v>
      </c>
      <c r="K108" s="3">
        <f>'DE_VIE Gruppe inkl. MLA und KSC'!K167</f>
        <v>2107842</v>
      </c>
      <c r="L108" s="3">
        <f>'DE_VIE Gruppe inkl. MLA und KSC'!L167</f>
        <v>1862657</v>
      </c>
      <c r="M108" s="3">
        <f>'DE_VIE Gruppe inkl. MLA und KSC'!M167</f>
        <v>2003019</v>
      </c>
      <c r="N108" s="3">
        <f>'DE_VIE Gruppe inkl. MLA und KSC'!O167</f>
        <v>24318315</v>
      </c>
    </row>
    <row r="109" spans="1:14" x14ac:dyDescent="0.3">
      <c r="A109" s="2" t="s">
        <v>8</v>
      </c>
      <c r="B109" s="3">
        <f>'DE_VIE Gruppe inkl. MLA und KSC'!B168</f>
        <v>376568</v>
      </c>
      <c r="C109" s="3">
        <f>'DE_VIE Gruppe inkl. MLA und KSC'!C168</f>
        <v>350308</v>
      </c>
      <c r="D109" s="3">
        <f>'DE_VIE Gruppe inkl. MLA und KSC'!D168</f>
        <v>512190</v>
      </c>
      <c r="E109" s="3">
        <f>'DE_VIE Gruppe inkl. MLA und KSC'!E168</f>
        <v>624270</v>
      </c>
      <c r="F109" s="3">
        <f>'DE_VIE Gruppe inkl. MLA und KSC'!F168</f>
        <v>633302</v>
      </c>
      <c r="G109" s="3">
        <f>'DE_VIE Gruppe inkl. MLA und KSC'!G168</f>
        <v>690164</v>
      </c>
      <c r="H109" s="3">
        <f>'DE_VIE Gruppe inkl. MLA und KSC'!H168</f>
        <v>789696</v>
      </c>
      <c r="I109" s="3">
        <f>'DE_VIE Gruppe inkl. MLA und KSC'!I168</f>
        <v>776420</v>
      </c>
      <c r="J109" s="3">
        <f>'DE_VIE Gruppe inkl. MLA und KSC'!J168</f>
        <v>723236</v>
      </c>
      <c r="K109" s="3">
        <f>'DE_VIE Gruppe inkl. MLA und KSC'!K168</f>
        <v>733498</v>
      </c>
      <c r="L109" s="3">
        <f>'DE_VIE Gruppe inkl. MLA und KSC'!L168</f>
        <v>523172</v>
      </c>
      <c r="M109" s="3">
        <f>'DE_VIE Gruppe inkl. MLA und KSC'!M168</f>
        <v>457040</v>
      </c>
      <c r="N109" s="3">
        <f>'DE_VIE Gruppe inkl. MLA und KSC'!O168</f>
        <v>7189864</v>
      </c>
    </row>
    <row r="110" spans="1:14" x14ac:dyDescent="0.3">
      <c r="A110" s="2" t="s">
        <v>9</v>
      </c>
      <c r="B110" s="3">
        <f>'DE_VIE Gruppe inkl. MLA und KSC'!B169</f>
        <v>18171</v>
      </c>
      <c r="C110" s="3">
        <f>'DE_VIE Gruppe inkl. MLA und KSC'!C169</f>
        <v>17263</v>
      </c>
      <c r="D110" s="3">
        <f>'DE_VIE Gruppe inkl. MLA und KSC'!D169</f>
        <v>20909</v>
      </c>
      <c r="E110" s="3">
        <f>'DE_VIE Gruppe inkl. MLA und KSC'!E169</f>
        <v>22842</v>
      </c>
      <c r="F110" s="3">
        <f>'DE_VIE Gruppe inkl. MLA und KSC'!F169</f>
        <v>24377</v>
      </c>
      <c r="G110" s="3">
        <f>'DE_VIE Gruppe inkl. MLA und KSC'!G169</f>
        <v>24321</v>
      </c>
      <c r="H110" s="3">
        <f>'DE_VIE Gruppe inkl. MLA und KSC'!H169</f>
        <v>25169</v>
      </c>
      <c r="I110" s="3">
        <f>'DE_VIE Gruppe inkl. MLA und KSC'!I169</f>
        <v>24696</v>
      </c>
      <c r="J110" s="3">
        <f>'DE_VIE Gruppe inkl. MLA und KSC'!J169</f>
        <v>24231</v>
      </c>
      <c r="K110" s="3">
        <f>'DE_VIE Gruppe inkl. MLA und KSC'!K169</f>
        <v>23557</v>
      </c>
      <c r="L110" s="3">
        <f>'DE_VIE Gruppe inkl. MLA und KSC'!L169</f>
        <v>20600</v>
      </c>
      <c r="M110" s="3">
        <f>'DE_VIE Gruppe inkl. MLA und KSC'!M169</f>
        <v>20666</v>
      </c>
      <c r="N110" s="3">
        <f>'DE_VIE Gruppe inkl. MLA und KSC'!O169</f>
        <v>266802</v>
      </c>
    </row>
    <row r="111" spans="1:14" x14ac:dyDescent="0.3">
      <c r="A111" s="2" t="s">
        <v>10</v>
      </c>
      <c r="B111" s="6">
        <f>'DE_VIE Gruppe inkl. MLA und KSC'!B170</f>
        <v>21225661.450000003</v>
      </c>
      <c r="C111" s="6">
        <f>'DE_VIE Gruppe inkl. MLA und KSC'!C170</f>
        <v>20218976.879999999</v>
      </c>
      <c r="D111" s="6">
        <f>'DE_VIE Gruppe inkl. MLA und KSC'!D170</f>
        <v>25196664.939999998</v>
      </c>
      <c r="E111" s="6">
        <f>'DE_VIE Gruppe inkl. MLA und KSC'!E170</f>
        <v>23535265.109999999</v>
      </c>
      <c r="F111" s="6">
        <f>'DE_VIE Gruppe inkl. MLA und KSC'!F170</f>
        <v>23661445.829999998</v>
      </c>
      <c r="G111" s="6">
        <f>'DE_VIE Gruppe inkl. MLA und KSC'!G170</f>
        <v>22146220.91</v>
      </c>
      <c r="H111" s="6">
        <f>'DE_VIE Gruppe inkl. MLA und KSC'!H170</f>
        <v>23347736.43</v>
      </c>
      <c r="I111" s="6">
        <f>'DE_VIE Gruppe inkl. MLA und KSC'!I170</f>
        <v>23575087.920000002</v>
      </c>
      <c r="J111" s="6">
        <f>'DE_VIE Gruppe inkl. MLA und KSC'!J170</f>
        <v>24913342.609999999</v>
      </c>
      <c r="K111" s="6">
        <f>'DE_VIE Gruppe inkl. MLA und KSC'!K170</f>
        <v>26646453.59</v>
      </c>
      <c r="L111" s="6">
        <f>'DE_VIE Gruppe inkl. MLA und KSC'!L170</f>
        <v>26606020.960000001</v>
      </c>
      <c r="M111" s="6">
        <f>'DE_VIE Gruppe inkl. MLA und KSC'!M170</f>
        <v>22733163.280000001</v>
      </c>
      <c r="N111" s="6">
        <f>'DE_VIE Gruppe inkl. MLA und KSC'!O170</f>
        <v>283806039.91000009</v>
      </c>
    </row>
    <row r="112" spans="1:14" x14ac:dyDescent="0.3">
      <c r="A112" s="12" t="s">
        <v>28</v>
      </c>
      <c r="B112" s="3">
        <v>745018</v>
      </c>
      <c r="C112" s="3">
        <f>703.593*$B$160</f>
        <v>703593</v>
      </c>
      <c r="D112" s="3">
        <f>858.517*$B$160</f>
        <v>858517</v>
      </c>
      <c r="E112" s="3">
        <f>943.168*1000</f>
        <v>943168</v>
      </c>
      <c r="F112" s="3">
        <f>988.647*1000</f>
        <v>988647</v>
      </c>
      <c r="G112" s="3">
        <f>976.723*1000</f>
        <v>976723</v>
      </c>
      <c r="H112" s="3">
        <f>1025.011*1000</f>
        <v>1025011</v>
      </c>
      <c r="I112" s="3">
        <f>1004.99*1000</f>
        <v>1004990</v>
      </c>
      <c r="J112" s="3">
        <f>977.358*1000</f>
        <v>977358</v>
      </c>
      <c r="K112" s="3">
        <f>964.699*1000</f>
        <v>964699</v>
      </c>
      <c r="L112" s="3">
        <f>839.3*1000</f>
        <v>839300</v>
      </c>
      <c r="M112" s="3">
        <f>851.1*1000</f>
        <v>851100</v>
      </c>
      <c r="N112" s="3">
        <f>10878.124*1000</f>
        <v>10878124</v>
      </c>
    </row>
    <row r="113" spans="1:14" x14ac:dyDescent="0.3">
      <c r="A113" s="2" t="s">
        <v>29</v>
      </c>
      <c r="B113" s="5">
        <f>B109/B107*100</f>
        <v>20.567112871486128</v>
      </c>
      <c r="C113" s="5">
        <f t="shared" ref="C113:N113" si="170">C109/C107*100</f>
        <v>18.796493833731827</v>
      </c>
      <c r="D113" s="5">
        <f t="shared" si="170"/>
        <v>21.656267480843216</v>
      </c>
      <c r="E113" s="5">
        <f t="shared" si="170"/>
        <v>22.748838999134168</v>
      </c>
      <c r="F113" s="5">
        <f t="shared" si="170"/>
        <v>22.011350772514991</v>
      </c>
      <c r="G113" s="5">
        <f t="shared" si="170"/>
        <v>23.119445533145072</v>
      </c>
      <c r="H113" s="5">
        <f t="shared" si="170"/>
        <v>24.979312962611502</v>
      </c>
      <c r="I113" s="5">
        <f t="shared" si="170"/>
        <v>24.640275212470883</v>
      </c>
      <c r="J113" s="5">
        <f t="shared" si="170"/>
        <v>24.290768053184461</v>
      </c>
      <c r="K113" s="5">
        <f t="shared" si="170"/>
        <v>25.754330057298713</v>
      </c>
      <c r="L113" s="5">
        <f t="shared" si="170"/>
        <v>21.878983342310665</v>
      </c>
      <c r="M113" s="5">
        <f t="shared" si="170"/>
        <v>18.527361748116412</v>
      </c>
      <c r="N113" s="5">
        <f t="shared" si="170"/>
        <v>22.708044601717209</v>
      </c>
    </row>
    <row r="114" spans="1:14" x14ac:dyDescent="0.3">
      <c r="A114" s="32" t="s">
        <v>27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</row>
    <row r="115" spans="1:14" x14ac:dyDescent="0.3">
      <c r="A115" s="2" t="s">
        <v>6</v>
      </c>
      <c r="B115" s="5">
        <f t="shared" ref="B115:B120" si="171">(B107/B127-1)*100</f>
        <v>24.369753036522489</v>
      </c>
      <c r="C115" s="5">
        <f t="shared" ref="C115:M115" si="172">(C107/C127-1)*100</f>
        <v>25.633530893225974</v>
      </c>
      <c r="D115" s="5">
        <f t="shared" si="172"/>
        <v>23.923062655028993</v>
      </c>
      <c r="E115" s="5">
        <f t="shared" si="172"/>
        <v>26.590532917789943</v>
      </c>
      <c r="F115" s="5">
        <f t="shared" si="172"/>
        <v>24.374423444196314</v>
      </c>
      <c r="G115" s="5">
        <f t="shared" si="172"/>
        <v>19.659733303831374</v>
      </c>
      <c r="H115" s="5">
        <f t="shared" si="172"/>
        <v>15.783536719356594</v>
      </c>
      <c r="I115" s="5">
        <f t="shared" si="172"/>
        <v>13.216821232456621</v>
      </c>
      <c r="J115" s="5">
        <f t="shared" si="172"/>
        <v>10.424167575305777</v>
      </c>
      <c r="K115" s="5">
        <f t="shared" si="172"/>
        <v>10.220587694628524</v>
      </c>
      <c r="L115" s="5">
        <f t="shared" si="172"/>
        <v>9.0552197378706687</v>
      </c>
      <c r="M115" s="5">
        <f t="shared" si="172"/>
        <v>11.600874226557867</v>
      </c>
      <c r="N115" s="5">
        <f>'DE_VIE Gruppe inkl. MLA und KSC'!P166</f>
        <v>17.105622116297738</v>
      </c>
    </row>
    <row r="116" spans="1:14" x14ac:dyDescent="0.3">
      <c r="A116" s="2" t="s">
        <v>7</v>
      </c>
      <c r="B116" s="5">
        <f t="shared" si="171"/>
        <v>30.583063563486835</v>
      </c>
      <c r="C116" s="5">
        <f t="shared" ref="C116:M116" si="173">(C108/C128-1)*100</f>
        <v>30.59962975648034</v>
      </c>
      <c r="D116" s="5">
        <f t="shared" si="173"/>
        <v>27.544573172303167</v>
      </c>
      <c r="E116" s="5">
        <f t="shared" si="173"/>
        <v>32.236611985286402</v>
      </c>
      <c r="F116" s="5">
        <f t="shared" si="173"/>
        <v>29.495621843040066</v>
      </c>
      <c r="G116" s="5">
        <f t="shared" si="173"/>
        <v>25.40505351829627</v>
      </c>
      <c r="H116" s="5">
        <f t="shared" si="173"/>
        <v>19.030989444544065</v>
      </c>
      <c r="I116" s="5">
        <f t="shared" si="173"/>
        <v>17.806954099595341</v>
      </c>
      <c r="J116" s="5">
        <f t="shared" si="173"/>
        <v>11.981656883205716</v>
      </c>
      <c r="K116" s="5">
        <f t="shared" si="173"/>
        <v>9.8809568492036703</v>
      </c>
      <c r="L116" s="5">
        <f t="shared" si="173"/>
        <v>7.7836061210141416</v>
      </c>
      <c r="M116" s="5">
        <f t="shared" si="173"/>
        <v>10.54310753981833</v>
      </c>
      <c r="N116" s="5">
        <f>'DE_VIE Gruppe inkl. MLA und KSC'!P167</f>
        <v>20.010431563627627</v>
      </c>
    </row>
    <row r="117" spans="1:14" x14ac:dyDescent="0.3">
      <c r="A117" s="2" t="s">
        <v>8</v>
      </c>
      <c r="B117" s="5">
        <f t="shared" si="171"/>
        <v>6.1562315000140977</v>
      </c>
      <c r="C117" s="5">
        <f t="shared" ref="C117:M117" si="174">(C109/C129-1)*100</f>
        <v>8.6415005396285771</v>
      </c>
      <c r="D117" s="5">
        <f t="shared" si="174"/>
        <v>10.416235513245041</v>
      </c>
      <c r="E117" s="5">
        <f t="shared" si="174"/>
        <v>8.2347678640160673</v>
      </c>
      <c r="F117" s="5">
        <f t="shared" si="174"/>
        <v>6.5852763668555081</v>
      </c>
      <c r="G117" s="5">
        <f t="shared" si="174"/>
        <v>3.0612366798872248</v>
      </c>
      <c r="H117" s="5">
        <f t="shared" si="174"/>
        <v>6.6609038601799009</v>
      </c>
      <c r="I117" s="5">
        <f t="shared" si="174"/>
        <v>1.3539621538075863</v>
      </c>
      <c r="J117" s="5">
        <f t="shared" si="174"/>
        <v>6.009029080675421</v>
      </c>
      <c r="K117" s="5">
        <f t="shared" si="174"/>
        <v>11.368246526090765</v>
      </c>
      <c r="L117" s="5">
        <f t="shared" si="174"/>
        <v>14.318553285960256</v>
      </c>
      <c r="M117" s="5">
        <f t="shared" si="174"/>
        <v>16.425514571020994</v>
      </c>
      <c r="N117" s="5">
        <f>'DE_VIE Gruppe inkl. MLA und KSC'!P168</f>
        <v>7.6439746680041276</v>
      </c>
    </row>
    <row r="118" spans="1:14" x14ac:dyDescent="0.3">
      <c r="A118" s="2" t="s">
        <v>9</v>
      </c>
      <c r="B118" s="5">
        <f t="shared" si="171"/>
        <v>15.312856961543343</v>
      </c>
      <c r="C118" s="5">
        <f t="shared" ref="C118:M118" si="175">(C110/C130-1)*100</f>
        <v>15.999193656766565</v>
      </c>
      <c r="D118" s="5">
        <f t="shared" si="175"/>
        <v>15.954968944099379</v>
      </c>
      <c r="E118" s="5">
        <f t="shared" si="175"/>
        <v>16.749297214413495</v>
      </c>
      <c r="F118" s="5">
        <f t="shared" si="175"/>
        <v>15.805225653206655</v>
      </c>
      <c r="G118" s="5">
        <f t="shared" si="175"/>
        <v>12.8689437534806</v>
      </c>
      <c r="H118" s="5">
        <f t="shared" si="175"/>
        <v>12.341546152472782</v>
      </c>
      <c r="I118" s="5">
        <f t="shared" si="175"/>
        <v>8.673267326732681</v>
      </c>
      <c r="J118" s="5">
        <f t="shared" si="175"/>
        <v>8.0390583199571921</v>
      </c>
      <c r="K118" s="5">
        <f t="shared" si="175"/>
        <v>3.8485275965438159</v>
      </c>
      <c r="L118" s="5">
        <f t="shared" si="175"/>
        <v>1.6982622432859307</v>
      </c>
      <c r="M118" s="5">
        <f t="shared" si="175"/>
        <v>5.0582075135986893</v>
      </c>
      <c r="N118" s="5">
        <f>'DE_VIE Gruppe inkl. MLA und KSC'!P169</f>
        <v>10.704386649184251</v>
      </c>
    </row>
    <row r="119" spans="1:14" x14ac:dyDescent="0.3">
      <c r="A119" s="2" t="s">
        <v>10</v>
      </c>
      <c r="B119" s="5">
        <f t="shared" si="171"/>
        <v>-2.8433230066930326</v>
      </c>
      <c r="C119" s="5">
        <f t="shared" ref="C119:M119" si="176">(C111/C131-1)*100</f>
        <v>-1.6932809354372247</v>
      </c>
      <c r="D119" s="5">
        <f t="shared" si="176"/>
        <v>-1.9255208001491386</v>
      </c>
      <c r="E119" s="5">
        <f t="shared" si="176"/>
        <v>-6.7176397305839908</v>
      </c>
      <c r="F119" s="5">
        <f t="shared" si="176"/>
        <v>-1.4900055564651793</v>
      </c>
      <c r="G119" s="5">
        <f t="shared" si="176"/>
        <v>-12.744547381627559</v>
      </c>
      <c r="H119" s="5">
        <f t="shared" si="176"/>
        <v>-8.4158039637499904</v>
      </c>
      <c r="I119" s="5">
        <f t="shared" si="176"/>
        <v>-3.6603026309772524</v>
      </c>
      <c r="J119" s="5">
        <f t="shared" si="176"/>
        <v>-2.9684489660824043</v>
      </c>
      <c r="K119" s="5">
        <f t="shared" si="176"/>
        <v>-2.7884937741387783</v>
      </c>
      <c r="L119" s="5">
        <f t="shared" si="176"/>
        <v>1.2082303271461203</v>
      </c>
      <c r="M119" s="5">
        <f t="shared" si="176"/>
        <v>-3.1967245127298316</v>
      </c>
      <c r="N119" s="5">
        <f>'DE_VIE Gruppe inkl. MLA und KSC'!P170</f>
        <v>-3.9</v>
      </c>
    </row>
    <row r="120" spans="1:14" x14ac:dyDescent="0.3">
      <c r="A120" s="12" t="s">
        <v>28</v>
      </c>
      <c r="B120" s="5">
        <f t="shared" si="171"/>
        <v>19.476241640874314</v>
      </c>
      <c r="C120" s="5">
        <f t="shared" ref="C120:M120" si="177">(C112/C132-1)*100</f>
        <v>19.15590848816473</v>
      </c>
      <c r="D120" s="5">
        <f t="shared" si="177"/>
        <v>18.495243721325693</v>
      </c>
      <c r="E120" s="5">
        <f t="shared" si="177"/>
        <v>21.241975416558478</v>
      </c>
      <c r="F120" s="5">
        <f t="shared" si="177"/>
        <v>19.413349115856615</v>
      </c>
      <c r="G120" s="5">
        <f t="shared" si="177"/>
        <v>14.922243701898697</v>
      </c>
      <c r="H120" s="5">
        <f t="shared" si="177"/>
        <v>15.096320550480137</v>
      </c>
      <c r="I120" s="5">
        <f t="shared" si="177"/>
        <v>10.804237284398166</v>
      </c>
      <c r="J120" s="5">
        <f t="shared" si="177"/>
        <v>9.9266674164885771</v>
      </c>
      <c r="K120" s="5">
        <f t="shared" si="177"/>
        <v>7.3050248880731861</v>
      </c>
      <c r="L120" s="5">
        <f t="shared" si="177"/>
        <v>4.6190435827503817</v>
      </c>
      <c r="M120" s="5">
        <f t="shared" si="177"/>
        <v>7.1896807734886048</v>
      </c>
      <c r="N120" s="5">
        <f t="shared" ref="N120" si="178">(N112/N132-1)*100</f>
        <v>13.594773070973254</v>
      </c>
    </row>
    <row r="121" spans="1:14" x14ac:dyDescent="0.3">
      <c r="A121" s="2" t="s">
        <v>30</v>
      </c>
      <c r="B121" s="5">
        <f>B113-B133</f>
        <v>-3.5287570775208081</v>
      </c>
      <c r="C121" s="5">
        <f t="shared" ref="C121:M121" si="179">C113-C133</f>
        <v>-2.9398580853315366</v>
      </c>
      <c r="D121" s="5">
        <f t="shared" si="179"/>
        <v>-2.6491345230194767</v>
      </c>
      <c r="E121" s="5">
        <f t="shared" si="179"/>
        <v>-3.8580241095806151</v>
      </c>
      <c r="F121" s="5">
        <f t="shared" si="179"/>
        <v>-3.6737077541131349</v>
      </c>
      <c r="G121" s="5">
        <f t="shared" si="179"/>
        <v>-3.7234953799487869</v>
      </c>
      <c r="H121" s="5">
        <f t="shared" si="179"/>
        <v>-2.1364632492810891</v>
      </c>
      <c r="I121" s="5">
        <f t="shared" si="179"/>
        <v>-2.8839929519587102</v>
      </c>
      <c r="J121" s="5">
        <f t="shared" si="179"/>
        <v>-1.0116789675918518</v>
      </c>
      <c r="K121" s="5">
        <f t="shared" si="179"/>
        <v>0.26540046432110742</v>
      </c>
      <c r="L121" s="5">
        <f t="shared" si="179"/>
        <v>1.0073289392984286</v>
      </c>
      <c r="M121" s="5">
        <f t="shared" si="179"/>
        <v>0.76776862267503532</v>
      </c>
      <c r="N121" s="5">
        <f t="shared" ref="N121" si="180">N113-N133</f>
        <v>-1.9959827098937311</v>
      </c>
    </row>
    <row r="124" spans="1:14" x14ac:dyDescent="0.3">
      <c r="B124" s="31">
        <v>2018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x14ac:dyDescent="0.3">
      <c r="A125" s="1"/>
      <c r="B125" s="23" t="s">
        <v>12</v>
      </c>
      <c r="C125" s="23" t="s">
        <v>13</v>
      </c>
      <c r="D125" s="23" t="s">
        <v>0</v>
      </c>
      <c r="E125" s="23" t="s">
        <v>14</v>
      </c>
      <c r="F125" s="23" t="s">
        <v>1</v>
      </c>
      <c r="G125" s="23" t="s">
        <v>2</v>
      </c>
      <c r="H125" s="23" t="s">
        <v>3</v>
      </c>
      <c r="I125" s="23" t="s">
        <v>15</v>
      </c>
      <c r="J125" s="23" t="s">
        <v>16</v>
      </c>
      <c r="K125" s="23" t="s">
        <v>17</v>
      </c>
      <c r="L125" s="23" t="s">
        <v>18</v>
      </c>
      <c r="M125" s="23" t="s">
        <v>19</v>
      </c>
      <c r="N125" s="23" t="s">
        <v>4</v>
      </c>
    </row>
    <row r="126" spans="1:14" x14ac:dyDescent="0.3">
      <c r="A126" s="32" t="s">
        <v>5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</row>
    <row r="127" spans="1:14" x14ac:dyDescent="0.3">
      <c r="A127" s="2" t="s">
        <v>6</v>
      </c>
      <c r="B127" s="3">
        <f>'DE_VIE Gruppe inkl. MLA und KSC'!B195</f>
        <v>1472161</v>
      </c>
      <c r="C127" s="3">
        <f>'DE_VIE Gruppe inkl. MLA und KSC'!C195</f>
        <v>1483432</v>
      </c>
      <c r="D127" s="3">
        <f>'DE_VIE Gruppe inkl. MLA und KSC'!D195</f>
        <v>1908514</v>
      </c>
      <c r="E127" s="3">
        <f>'DE_VIE Gruppe inkl. MLA und KSC'!E195</f>
        <v>2167764</v>
      </c>
      <c r="F127" s="3">
        <f>'DE_VIE Gruppe inkl. MLA und KSC'!F195</f>
        <v>2313306</v>
      </c>
      <c r="G127" s="3">
        <f>'DE_VIE Gruppe inkl. MLA und KSC'!G195</f>
        <v>2494749</v>
      </c>
      <c r="H127" s="3">
        <f>'DE_VIE Gruppe inkl. MLA und KSC'!H195</f>
        <v>2730440</v>
      </c>
      <c r="I127" s="3">
        <f>'DE_VIE Gruppe inkl. MLA und KSC'!I195</f>
        <v>2783173</v>
      </c>
      <c r="J127" s="3">
        <f>'DE_VIE Gruppe inkl. MLA und KSC'!J195</f>
        <v>2696340</v>
      </c>
      <c r="K127" s="3">
        <f>'DE_VIE Gruppe inkl. MLA und KSC'!K195</f>
        <v>2583961</v>
      </c>
      <c r="L127" s="3">
        <f>'DE_VIE Gruppe inkl. MLA und KSC'!L195</f>
        <v>2192658</v>
      </c>
      <c r="M127" s="3">
        <f>'DE_VIE Gruppe inkl. MLA und KSC'!M195</f>
        <v>2210411</v>
      </c>
      <c r="N127" s="3">
        <f>'DE_VIE Gruppe inkl. MLA und KSC'!O195</f>
        <v>27037292</v>
      </c>
    </row>
    <row r="128" spans="1:14" x14ac:dyDescent="0.3">
      <c r="A128" s="2" t="s">
        <v>7</v>
      </c>
      <c r="B128" s="3">
        <f>'DE_VIE Gruppe inkl. MLA und KSC'!B196</f>
        <v>1108970</v>
      </c>
      <c r="C128" s="3">
        <f>'DE_VIE Gruppe inkl. MLA und KSC'!C196</f>
        <v>1153295</v>
      </c>
      <c r="D128" s="3">
        <f>'DE_VIE Gruppe inkl. MLA und KSC'!D196</f>
        <v>1435673</v>
      </c>
      <c r="E128" s="3">
        <f>'DE_VIE Gruppe inkl. MLA und KSC'!E196</f>
        <v>1583842</v>
      </c>
      <c r="F128" s="3">
        <f>'DE_VIE Gruppe inkl. MLA und KSC'!F196</f>
        <v>1713278</v>
      </c>
      <c r="G128" s="3">
        <f>'DE_VIE Gruppe inkl. MLA und KSC'!G196</f>
        <v>1817229</v>
      </c>
      <c r="H128" s="3">
        <f>'DE_VIE Gruppe inkl. MLA und KSC'!H196</f>
        <v>1979545</v>
      </c>
      <c r="I128" s="3">
        <f>'DE_VIE Gruppe inkl. MLA und KSC'!I196</f>
        <v>2007564</v>
      </c>
      <c r="J128" s="3">
        <f>'DE_VIE Gruppe inkl. MLA und KSC'!J196</f>
        <v>2005766</v>
      </c>
      <c r="K128" s="3">
        <f>'DE_VIE Gruppe inkl. MLA und KSC'!K196</f>
        <v>1918296</v>
      </c>
      <c r="L128" s="3">
        <f>'DE_VIE Gruppe inkl. MLA und KSC'!L196</f>
        <v>1728145</v>
      </c>
      <c r="M128" s="3">
        <f>'DE_VIE Gruppe inkl. MLA und KSC'!M196</f>
        <v>1811980</v>
      </c>
      <c r="N128" s="3">
        <f>'DE_VIE Gruppe inkl. MLA und KSC'!O196</f>
        <v>20263501</v>
      </c>
    </row>
    <row r="129" spans="1:14" x14ac:dyDescent="0.3">
      <c r="A129" s="2" t="s">
        <v>8</v>
      </c>
      <c r="B129" s="3">
        <f>'DE_VIE Gruppe inkl. MLA und KSC'!B197</f>
        <v>354730</v>
      </c>
      <c r="C129" s="3">
        <f>'DE_VIE Gruppe inkl. MLA und KSC'!C197</f>
        <v>322444</v>
      </c>
      <c r="D129" s="3">
        <f>'DE_VIE Gruppe inkl. MLA und KSC'!D197</f>
        <v>463872</v>
      </c>
      <c r="E129" s="3">
        <f>'DE_VIE Gruppe inkl. MLA und KSC'!E197</f>
        <v>576774</v>
      </c>
      <c r="F129" s="3">
        <f>'DE_VIE Gruppe inkl. MLA und KSC'!F197</f>
        <v>594174</v>
      </c>
      <c r="G129" s="3">
        <f>'DE_VIE Gruppe inkl. MLA und KSC'!G197</f>
        <v>669664</v>
      </c>
      <c r="H129" s="3">
        <f>'DE_VIE Gruppe inkl. MLA und KSC'!H197</f>
        <v>740380</v>
      </c>
      <c r="I129" s="3">
        <f>'DE_VIE Gruppe inkl. MLA und KSC'!I197</f>
        <v>766048</v>
      </c>
      <c r="J129" s="3">
        <f>'DE_VIE Gruppe inkl. MLA und KSC'!J197</f>
        <v>682240</v>
      </c>
      <c r="K129" s="3">
        <f>'DE_VIE Gruppe inkl. MLA und KSC'!K197</f>
        <v>658624</v>
      </c>
      <c r="L129" s="3">
        <f>'DE_VIE Gruppe inkl. MLA und KSC'!L197</f>
        <v>457644</v>
      </c>
      <c r="M129" s="3">
        <f>'DE_VIE Gruppe inkl. MLA und KSC'!M197</f>
        <v>392560</v>
      </c>
      <c r="N129" s="3">
        <f>'DE_VIE Gruppe inkl. MLA und KSC'!O197</f>
        <v>6679300</v>
      </c>
    </row>
    <row r="130" spans="1:14" x14ac:dyDescent="0.3">
      <c r="A130" s="2" t="s">
        <v>9</v>
      </c>
      <c r="B130" s="3">
        <f>'DE_VIE Gruppe inkl. MLA und KSC'!B198</f>
        <v>15758</v>
      </c>
      <c r="C130" s="3">
        <f>'DE_VIE Gruppe inkl. MLA und KSC'!C198</f>
        <v>14882</v>
      </c>
      <c r="D130" s="3">
        <f>'DE_VIE Gruppe inkl. MLA und KSC'!D198</f>
        <v>18032</v>
      </c>
      <c r="E130" s="3">
        <f>'DE_VIE Gruppe inkl. MLA und KSC'!E198</f>
        <v>19565</v>
      </c>
      <c r="F130" s="3">
        <f>'DE_VIE Gruppe inkl. MLA und KSC'!F198</f>
        <v>21050</v>
      </c>
      <c r="G130" s="3">
        <f>'DE_VIE Gruppe inkl. MLA und KSC'!G198</f>
        <v>21548</v>
      </c>
      <c r="H130" s="3">
        <f>'DE_VIE Gruppe inkl. MLA und KSC'!H198</f>
        <v>22404</v>
      </c>
      <c r="I130" s="3">
        <f>'DE_VIE Gruppe inkl. MLA und KSC'!I198</f>
        <v>22725</v>
      </c>
      <c r="J130" s="3">
        <f>'DE_VIE Gruppe inkl. MLA und KSC'!J198</f>
        <v>22428</v>
      </c>
      <c r="K130" s="3">
        <f>'DE_VIE Gruppe inkl. MLA und KSC'!K198</f>
        <v>22684</v>
      </c>
      <c r="L130" s="3">
        <f>'DE_VIE Gruppe inkl. MLA und KSC'!L198</f>
        <v>20256</v>
      </c>
      <c r="M130" s="3">
        <f>'DE_VIE Gruppe inkl. MLA und KSC'!M198</f>
        <v>19671</v>
      </c>
      <c r="N130" s="3">
        <f>'DE_VIE Gruppe inkl. MLA und KSC'!O198</f>
        <v>241004</v>
      </c>
    </row>
    <row r="131" spans="1:14" x14ac:dyDescent="0.3">
      <c r="A131" s="2" t="s">
        <v>10</v>
      </c>
      <c r="B131" s="6">
        <f>'DE_VIE Gruppe inkl. MLA und KSC'!B199</f>
        <v>21846837.609999999</v>
      </c>
      <c r="C131" s="6">
        <f>'DE_VIE Gruppe inkl. MLA und KSC'!C199</f>
        <v>20567238</v>
      </c>
      <c r="D131" s="6">
        <f>'DE_VIE Gruppe inkl. MLA und KSC'!D199</f>
        <v>25691357.369999997</v>
      </c>
      <c r="E131" s="6">
        <f>'DE_VIE Gruppe inkl. MLA und KSC'!E199</f>
        <v>25230134.66</v>
      </c>
      <c r="F131" s="6">
        <f>'DE_VIE Gruppe inkl. MLA und KSC'!F199</f>
        <v>24019335.259999998</v>
      </c>
      <c r="G131" s="6">
        <f>'DE_VIE Gruppe inkl. MLA und KSC'!G199</f>
        <v>25380901.990000002</v>
      </c>
      <c r="H131" s="6">
        <f>'DE_VIE Gruppe inkl. MLA und KSC'!H199</f>
        <v>25493193.629999999</v>
      </c>
      <c r="I131" s="6">
        <f>'DE_VIE Gruppe inkl. MLA und KSC'!I199</f>
        <v>24470793</v>
      </c>
      <c r="J131" s="6">
        <f>'DE_VIE Gruppe inkl. MLA und KSC'!J199</f>
        <v>25675506.93</v>
      </c>
      <c r="K131" s="6">
        <f>'DE_VIE Gruppe inkl. MLA und KSC'!K199</f>
        <v>27410802.100000001</v>
      </c>
      <c r="L131" s="6">
        <f>'DE_VIE Gruppe inkl. MLA und KSC'!L199</f>
        <v>26288396.579999998</v>
      </c>
      <c r="M131" s="6">
        <f>'DE_VIE Gruppe inkl. MLA und KSC'!M199</f>
        <v>23483878.170000002</v>
      </c>
      <c r="N131" s="6">
        <f>'DE_VIE Gruppe inkl. MLA und KSC'!O199</f>
        <v>295558375.30000001</v>
      </c>
    </row>
    <row r="132" spans="1:14" x14ac:dyDescent="0.3">
      <c r="A132" s="12" t="s">
        <v>28</v>
      </c>
      <c r="B132" s="3">
        <f>623.57*1000</f>
        <v>623570</v>
      </c>
      <c r="C132" s="3">
        <f>590.481*1000</f>
        <v>590481</v>
      </c>
      <c r="D132" s="3">
        <f>724.516*1000</f>
        <v>724516</v>
      </c>
      <c r="E132" s="3">
        <f>777.922*1000</f>
        <v>777922</v>
      </c>
      <c r="F132" s="3">
        <f>827.92*1000</f>
        <v>827920</v>
      </c>
      <c r="G132" s="3">
        <f>849.899*1000</f>
        <v>849899</v>
      </c>
      <c r="H132" s="3">
        <f>890.568*1000</f>
        <v>890568</v>
      </c>
      <c r="I132" s="3">
        <f>906.996*1000</f>
        <v>906996</v>
      </c>
      <c r="J132" s="3">
        <f>889.1*1000</f>
        <v>889100</v>
      </c>
      <c r="K132" s="3">
        <f>899.025*1000</f>
        <v>899025</v>
      </c>
      <c r="L132" s="3">
        <f>802.244*1000</f>
        <v>802244</v>
      </c>
      <c r="M132" s="3">
        <f>794.013*1000</f>
        <v>794013</v>
      </c>
      <c r="N132" s="3">
        <f>SUM(B132:M132)</f>
        <v>9576254</v>
      </c>
    </row>
    <row r="133" spans="1:14" x14ac:dyDescent="0.3">
      <c r="A133" s="2" t="s">
        <v>29</v>
      </c>
      <c r="B133" s="5">
        <f>B129/B127*100</f>
        <v>24.095869949006936</v>
      </c>
      <c r="C133" s="5">
        <f t="shared" ref="C133:N133" si="181">C129/C127*100</f>
        <v>21.736351919063363</v>
      </c>
      <c r="D133" s="5">
        <f t="shared" si="181"/>
        <v>24.305402003862692</v>
      </c>
      <c r="E133" s="5">
        <f t="shared" si="181"/>
        <v>26.606863108714784</v>
      </c>
      <c r="F133" s="5">
        <f t="shared" si="181"/>
        <v>25.685058526628126</v>
      </c>
      <c r="G133" s="5">
        <f t="shared" si="181"/>
        <v>26.842940913093859</v>
      </c>
      <c r="H133" s="5">
        <f t="shared" si="181"/>
        <v>27.115776211892591</v>
      </c>
      <c r="I133" s="5">
        <f t="shared" si="181"/>
        <v>27.524268164429593</v>
      </c>
      <c r="J133" s="5">
        <f t="shared" si="181"/>
        <v>25.302447020776313</v>
      </c>
      <c r="K133" s="5">
        <f t="shared" si="181"/>
        <v>25.488929592977605</v>
      </c>
      <c r="L133" s="5">
        <f t="shared" si="181"/>
        <v>20.871654403012236</v>
      </c>
      <c r="M133" s="5">
        <f t="shared" si="181"/>
        <v>17.759593125441377</v>
      </c>
      <c r="N133" s="5">
        <f t="shared" si="181"/>
        <v>24.70402731161094</v>
      </c>
    </row>
    <row r="134" spans="1:14" x14ac:dyDescent="0.3">
      <c r="A134" s="32" t="s">
        <v>27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</row>
    <row r="135" spans="1:14" x14ac:dyDescent="0.3">
      <c r="A135" s="2" t="s">
        <v>6</v>
      </c>
      <c r="B135" s="5">
        <v>1.8742958847839168</v>
      </c>
      <c r="C135" s="5">
        <v>6.5370878815060731</v>
      </c>
      <c r="D135" s="5">
        <v>10.619062274858374</v>
      </c>
      <c r="E135" s="5">
        <v>2.2000000000000002</v>
      </c>
      <c r="F135" s="5">
        <v>3.8363185131421123</v>
      </c>
      <c r="G135" s="5">
        <v>7.892608591105116</v>
      </c>
      <c r="H135" s="5">
        <v>7.4063846542976544</v>
      </c>
      <c r="I135" s="5">
        <v>11.887026454430865</v>
      </c>
      <c r="J135" s="5">
        <v>10.944833712772242</v>
      </c>
      <c r="K135" s="5">
        <v>18.227809760164121</v>
      </c>
      <c r="L135" s="5">
        <v>24.189175335683078</v>
      </c>
      <c r="M135" s="5">
        <v>25.762242043319027</v>
      </c>
      <c r="N135" s="5">
        <v>10.8</v>
      </c>
    </row>
    <row r="136" spans="1:14" x14ac:dyDescent="0.3">
      <c r="A136" s="2" t="s">
        <v>7</v>
      </c>
      <c r="B136" s="5">
        <v>1.2918947851074059</v>
      </c>
      <c r="C136" s="5">
        <v>4.9785135822741911</v>
      </c>
      <c r="D136" s="5">
        <v>10.388577869737947</v>
      </c>
      <c r="E136" s="5">
        <v>1.1943918402604892</v>
      </c>
      <c r="F136" s="5">
        <v>3.9964453919083098</v>
      </c>
      <c r="G136" s="5">
        <v>7.8516428536666627</v>
      </c>
      <c r="H136" s="5">
        <v>10.217322796065552</v>
      </c>
      <c r="I136" s="5">
        <v>16.31922656408884</v>
      </c>
      <c r="J136" s="5">
        <v>15.038739771627796</v>
      </c>
      <c r="K136" s="5">
        <v>21.02920782896507</v>
      </c>
      <c r="L136" s="5">
        <v>29.085207762688391</v>
      </c>
      <c r="M136" s="5">
        <v>31.834919322978017</v>
      </c>
      <c r="N136" s="5">
        <v>12.884226809516486</v>
      </c>
    </row>
    <row r="137" spans="1:14" x14ac:dyDescent="0.3">
      <c r="A137" s="2" t="s">
        <v>8</v>
      </c>
      <c r="B137" s="5">
        <v>1.1000000000000001</v>
      </c>
      <c r="C137" s="5">
        <v>9.6</v>
      </c>
      <c r="D137" s="5">
        <v>9.1</v>
      </c>
      <c r="E137" s="5">
        <v>3.7</v>
      </c>
      <c r="F137" s="5">
        <v>2.2999999999999998</v>
      </c>
      <c r="G137" s="5">
        <v>6.7</v>
      </c>
      <c r="H137" s="5">
        <v>-0.8</v>
      </c>
      <c r="I137" s="5">
        <v>0.5</v>
      </c>
      <c r="J137" s="5">
        <v>-0.8</v>
      </c>
      <c r="K137" s="5">
        <v>9.6</v>
      </c>
      <c r="L137" s="5">
        <v>7.2</v>
      </c>
      <c r="M137" s="5">
        <v>2.4479356960175362</v>
      </c>
      <c r="N137" s="5">
        <v>3.7</v>
      </c>
    </row>
    <row r="138" spans="1:14" x14ac:dyDescent="0.3">
      <c r="A138" s="2" t="s">
        <v>9</v>
      </c>
      <c r="B138" s="5">
        <v>9.5280442101243673E-2</v>
      </c>
      <c r="C138" s="5">
        <v>1.8199233716475098</v>
      </c>
      <c r="D138" s="5">
        <v>3.0105684090259985</v>
      </c>
      <c r="E138" s="5">
        <v>5.0131501261338682</v>
      </c>
      <c r="F138" s="5">
        <v>2.6829268292682964</v>
      </c>
      <c r="G138" s="5">
        <v>5.4929991187701948</v>
      </c>
      <c r="H138" s="5">
        <v>5.9942281307659524</v>
      </c>
      <c r="I138" s="5">
        <v>8.851846529673816</v>
      </c>
      <c r="J138" s="5">
        <v>7.5941472775245957</v>
      </c>
      <c r="K138" s="5">
        <v>11.793405943521762</v>
      </c>
      <c r="L138" s="5">
        <v>15.702290512366474</v>
      </c>
      <c r="M138" s="5">
        <v>19.290479078229236</v>
      </c>
      <c r="N138" s="5">
        <v>7.3</v>
      </c>
    </row>
    <row r="139" spans="1:14" x14ac:dyDescent="0.3">
      <c r="A139" s="2" t="s">
        <v>10</v>
      </c>
      <c r="B139" s="5">
        <v>14.917679238335712</v>
      </c>
      <c r="C139" s="5">
        <v>3.5234308149192088</v>
      </c>
      <c r="D139" s="5">
        <v>-3.2827617362496704</v>
      </c>
      <c r="E139" s="5">
        <v>4.4028800794504672</v>
      </c>
      <c r="F139" s="5">
        <v>2.4657651124098776</v>
      </c>
      <c r="G139" s="5">
        <v>2.7</v>
      </c>
      <c r="H139" s="5">
        <v>4</v>
      </c>
      <c r="I139" s="5">
        <v>-0.50416751372229629</v>
      </c>
      <c r="J139" s="5">
        <v>1.1802766393442561</v>
      </c>
      <c r="K139" s="5">
        <v>7.4941176470588289</v>
      </c>
      <c r="L139" s="5">
        <v>2.1289821289821362</v>
      </c>
      <c r="M139" s="5">
        <v>-4.072546056125157</v>
      </c>
      <c r="N139" s="5">
        <v>2.6</v>
      </c>
    </row>
    <row r="140" spans="1:14" x14ac:dyDescent="0.3">
      <c r="A140" s="12" t="s">
        <v>28</v>
      </c>
      <c r="B140" s="5">
        <v>0.27933544858508313</v>
      </c>
      <c r="C140" s="5">
        <v>1.5488198116857941</v>
      </c>
      <c r="D140" s="5">
        <v>5.271753502442472</v>
      </c>
      <c r="E140" s="5">
        <v>5.2971966209475791</v>
      </c>
      <c r="F140" s="5">
        <v>2.971538304636149</v>
      </c>
      <c r="G140" s="5">
        <v>4.9000000000000004</v>
      </c>
      <c r="H140" s="5">
        <v>6.4</v>
      </c>
      <c r="I140" s="5">
        <v>10.250014586615317</v>
      </c>
      <c r="J140" s="5">
        <v>9.3304050672447865</v>
      </c>
      <c r="K140" s="5">
        <v>14.694231640183959</v>
      </c>
      <c r="L140" s="5">
        <v>18.854660663516935</v>
      </c>
      <c r="M140" s="5">
        <v>20.217022996806897</v>
      </c>
      <c r="N140" s="5">
        <v>8.4</v>
      </c>
    </row>
    <row r="141" spans="1:14" x14ac:dyDescent="0.3">
      <c r="A141" s="2" t="s">
        <v>30</v>
      </c>
      <c r="B141" s="5">
        <v>-0.14160960224158003</v>
      </c>
      <c r="C141" s="5">
        <v>0.63565521285132576</v>
      </c>
      <c r="D141" s="5">
        <v>-0.31288243660949888</v>
      </c>
      <c r="E141" s="5">
        <v>0.40681954020897138</v>
      </c>
      <c r="F141" s="5">
        <v>-0.36709335687872269</v>
      </c>
      <c r="G141" s="5">
        <v>-0.28723347966263901</v>
      </c>
      <c r="H141" s="5">
        <v>-2.2340911055597523</v>
      </c>
      <c r="I141" s="5">
        <v>-3.0920370595215019</v>
      </c>
      <c r="J141" s="5">
        <v>-2.9563625382036314</v>
      </c>
      <c r="K141" s="5">
        <v>-1.9908492115308576</v>
      </c>
      <c r="L141" s="5">
        <v>-3.3026249693636238</v>
      </c>
      <c r="M141" s="5">
        <v>-4.0415904128956051</v>
      </c>
      <c r="N141" s="10">
        <v>-2.0636337033554035</v>
      </c>
    </row>
    <row r="160" spans="2:2" x14ac:dyDescent="0.3">
      <c r="B160">
        <f>1000</f>
        <v>1000</v>
      </c>
    </row>
  </sheetData>
  <mergeCells count="21">
    <mergeCell ref="B4:N4"/>
    <mergeCell ref="A6:N6"/>
    <mergeCell ref="A14:N14"/>
    <mergeCell ref="B24:N24"/>
    <mergeCell ref="A26:N26"/>
    <mergeCell ref="A34:N34"/>
    <mergeCell ref="A74:N74"/>
    <mergeCell ref="A114:N114"/>
    <mergeCell ref="A46:N46"/>
    <mergeCell ref="A54:N54"/>
    <mergeCell ref="B44:N44"/>
    <mergeCell ref="B64:N64"/>
    <mergeCell ref="A66:N66"/>
    <mergeCell ref="B124:N124"/>
    <mergeCell ref="A126:N126"/>
    <mergeCell ref="A134:N134"/>
    <mergeCell ref="B84:N84"/>
    <mergeCell ref="A86:N86"/>
    <mergeCell ref="A94:N94"/>
    <mergeCell ref="B104:N104"/>
    <mergeCell ref="A106:N106"/>
  </mergeCells>
  <conditionalFormatting sqref="B15:N21">
    <cfRule type="cellIs" dxfId="1" priority="1" operator="lessThan">
      <formula>0</formula>
    </cfRule>
    <cfRule type="cellIs" dxfId="0" priority="2" operator="greaterThan">
      <formula>0</formula>
    </cfRule>
  </conditionalFormatting>
  <conditionalFormatting sqref="B35:N41">
    <cfRule type="cellIs" dxfId="149" priority="21" operator="lessThan">
      <formula>0</formula>
    </cfRule>
    <cfRule type="cellIs" dxfId="148" priority="22" operator="greaterThan">
      <formula>0</formula>
    </cfRule>
  </conditionalFormatting>
  <conditionalFormatting sqref="B55:N61">
    <cfRule type="cellIs" dxfId="147" priority="63" operator="lessThan">
      <formula>0</formula>
    </cfRule>
    <cfRule type="cellIs" dxfId="146" priority="64" operator="greaterThan">
      <formula>0</formula>
    </cfRule>
  </conditionalFormatting>
  <conditionalFormatting sqref="B75:N81">
    <cfRule type="cellIs" dxfId="145" priority="83" operator="lessThan">
      <formula>0</formula>
    </cfRule>
    <cfRule type="cellIs" dxfId="144" priority="84" operator="greaterThan">
      <formula>0</formula>
    </cfRule>
  </conditionalFormatting>
  <conditionalFormatting sqref="B95:N101">
    <cfRule type="cellIs" dxfId="143" priority="107" operator="lessThan">
      <formula>0</formula>
    </cfRule>
    <cfRule type="cellIs" dxfId="142" priority="108" operator="greaterThan">
      <formula>0</formula>
    </cfRule>
  </conditionalFormatting>
  <conditionalFormatting sqref="B115:N121">
    <cfRule type="cellIs" dxfId="141" priority="135" operator="lessThan">
      <formula>0</formula>
    </cfRule>
    <cfRule type="cellIs" dxfId="140" priority="136" operator="greaterThan">
      <formula>0</formula>
    </cfRule>
  </conditionalFormatting>
  <conditionalFormatting sqref="B135:N141">
    <cfRule type="cellIs" dxfId="139" priority="129" operator="lessThan">
      <formula>0</formula>
    </cfRule>
    <cfRule type="cellIs" dxfId="138" priority="130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12"/>
  <sheetViews>
    <sheetView topLeftCell="A4" zoomScale="80" zoomScaleNormal="80" workbookViewId="0">
      <selection activeCell="P34" sqref="P34"/>
    </sheetView>
  </sheetViews>
  <sheetFormatPr baseColWidth="10" defaultRowHeight="14.4" x14ac:dyDescent="0.3"/>
  <cols>
    <col min="1" max="1" width="42.44140625" customWidth="1"/>
    <col min="14" max="14" width="16.5546875" customWidth="1"/>
    <col min="15" max="15" width="14.109375" bestFit="1" customWidth="1"/>
    <col min="16" max="16" width="17.109375" customWidth="1"/>
    <col min="17" max="17" width="11.44140625"/>
  </cols>
  <sheetData>
    <row r="2" spans="1:18" x14ac:dyDescent="0.3">
      <c r="A2" s="1" t="s">
        <v>52</v>
      </c>
    </row>
    <row r="3" spans="1:18" x14ac:dyDescent="0.3">
      <c r="A3" s="1"/>
    </row>
    <row r="4" spans="1:18" x14ac:dyDescent="0.3">
      <c r="B4" s="31">
        <v>2024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8" x14ac:dyDescent="0.3">
      <c r="A5" s="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 t="s">
        <v>41</v>
      </c>
      <c r="O5" s="22"/>
      <c r="P5" s="23" t="s">
        <v>41</v>
      </c>
    </row>
    <row r="6" spans="1:18" x14ac:dyDescent="0.3">
      <c r="A6" s="1"/>
      <c r="B6" s="23" t="s">
        <v>32</v>
      </c>
      <c r="C6" s="23" t="s">
        <v>33</v>
      </c>
      <c r="D6" s="23" t="s">
        <v>34</v>
      </c>
      <c r="E6" s="23" t="s">
        <v>14</v>
      </c>
      <c r="F6" s="23" t="s">
        <v>35</v>
      </c>
      <c r="G6" s="23" t="s">
        <v>36</v>
      </c>
      <c r="H6" s="23" t="s">
        <v>37</v>
      </c>
      <c r="I6" s="23" t="s">
        <v>15</v>
      </c>
      <c r="J6" s="23" t="s">
        <v>16</v>
      </c>
      <c r="K6" s="23" t="s">
        <v>38</v>
      </c>
      <c r="L6" s="23" t="s">
        <v>18</v>
      </c>
      <c r="M6" s="23" t="s">
        <v>39</v>
      </c>
      <c r="N6" s="23" t="s">
        <v>42</v>
      </c>
      <c r="O6" s="23" t="s">
        <v>40</v>
      </c>
      <c r="P6" s="23" t="s">
        <v>43</v>
      </c>
    </row>
    <row r="7" spans="1:18" x14ac:dyDescent="0.3">
      <c r="A7" s="32" t="s">
        <v>31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4"/>
    </row>
    <row r="8" spans="1:18" x14ac:dyDescent="0.3">
      <c r="A8" s="2" t="s">
        <v>44</v>
      </c>
      <c r="B8" s="3">
        <f>'DE_VIE Gruppe inkl. MLA und KSC'!B9</f>
        <v>1828557</v>
      </c>
      <c r="C8" s="3">
        <f>'DE_VIE Gruppe inkl. MLA und KSC'!C9</f>
        <v>1875075</v>
      </c>
      <c r="D8" s="3">
        <f>'DE_VIE Gruppe inkl. MLA und KSC'!D9</f>
        <v>2206931</v>
      </c>
      <c r="E8" s="3">
        <f>'DE_VIE Gruppe inkl. MLA und KSC'!E9</f>
        <v>2610171</v>
      </c>
      <c r="F8" s="3">
        <f>'DE_VIE Gruppe inkl. MLA und KSC'!F9</f>
        <v>2844748</v>
      </c>
      <c r="G8" s="3">
        <f>'DE_VIE Gruppe inkl. MLA und KSC'!G9</f>
        <v>3020849</v>
      </c>
      <c r="H8" s="3">
        <f>'DE_VIE Gruppe inkl. MLA und KSC'!H9</f>
        <v>3324096</v>
      </c>
      <c r="I8" s="3">
        <f>'DE_VIE Gruppe inkl. MLA und KSC'!I9</f>
        <v>3331345</v>
      </c>
      <c r="J8" s="3">
        <f>'DE_VIE Gruppe inkl. MLA und KSC'!J9</f>
        <v>3078141</v>
      </c>
      <c r="K8" s="3">
        <f>'DE_VIE Gruppe inkl. MLA und KSC'!K9</f>
        <v>2954291</v>
      </c>
      <c r="L8" s="3">
        <f>'DE_VIE Gruppe inkl. MLA und KSC'!L9</f>
        <v>2264936</v>
      </c>
      <c r="M8" s="3">
        <f>'DE_VIE Gruppe inkl. MLA und KSC'!M9</f>
        <v>2380696</v>
      </c>
      <c r="N8" s="5">
        <f>'DE_VIE Gruppe inkl. MLA und KSC'!N9</f>
        <v>8.7728436148447173</v>
      </c>
      <c r="O8" s="3">
        <f>'DE_VIE Gruppe inkl. MLA und KSC'!O9</f>
        <v>31719836</v>
      </c>
      <c r="P8" s="26">
        <f>'DE_VIE Gruppe inkl. MLA und KSC'!P9</f>
        <v>7.4040437086604793</v>
      </c>
      <c r="Q8" s="20"/>
      <c r="R8" s="20"/>
    </row>
    <row r="9" spans="1:18" x14ac:dyDescent="0.3">
      <c r="A9" s="2" t="s">
        <v>45</v>
      </c>
      <c r="B9" s="3">
        <f>'DE_VIE Gruppe inkl. MLA und KSC'!B10</f>
        <v>1453789</v>
      </c>
      <c r="C9" s="3">
        <f>'DE_VIE Gruppe inkl. MLA und KSC'!C10</f>
        <v>1499010</v>
      </c>
      <c r="D9" s="3">
        <f>'DE_VIE Gruppe inkl. MLA und KSC'!D10</f>
        <v>1770113</v>
      </c>
      <c r="E9" s="3">
        <f>'DE_VIE Gruppe inkl. MLA und KSC'!E10</f>
        <v>2026385</v>
      </c>
      <c r="F9" s="3">
        <f>'DE_VIE Gruppe inkl. MLA und KSC'!F10</f>
        <v>2198949</v>
      </c>
      <c r="G9" s="3">
        <f>'DE_VIE Gruppe inkl. MLA und KSC'!G10</f>
        <v>2338351</v>
      </c>
      <c r="H9" s="3">
        <f>'DE_VIE Gruppe inkl. MLA und KSC'!H10</f>
        <v>2535665</v>
      </c>
      <c r="I9" s="3">
        <f>'DE_VIE Gruppe inkl. MLA und KSC'!I10</f>
        <v>2575536</v>
      </c>
      <c r="J9" s="3">
        <f>'DE_VIE Gruppe inkl. MLA und KSC'!J10</f>
        <v>2358092</v>
      </c>
      <c r="K9" s="3">
        <f>'DE_VIE Gruppe inkl. MLA und KSC'!K10</f>
        <v>2248463</v>
      </c>
      <c r="L9" s="3">
        <f>'DE_VIE Gruppe inkl. MLA und KSC'!L10</f>
        <v>1850561</v>
      </c>
      <c r="M9" s="3">
        <f>'DE_VIE Gruppe inkl. MLA und KSC'!M10</f>
        <v>2010474</v>
      </c>
      <c r="N9" s="5">
        <f>'DE_VIE Gruppe inkl. MLA und KSC'!N10</f>
        <v>11.294811895219325</v>
      </c>
      <c r="O9" s="3">
        <f>'DE_VIE Gruppe inkl. MLA und KSC'!O10</f>
        <v>24865388</v>
      </c>
      <c r="P9" s="26">
        <f>'DE_VIE Gruppe inkl. MLA und KSC'!P10</f>
        <v>8.9090457876880969</v>
      </c>
      <c r="Q9" s="20"/>
      <c r="R9" s="20"/>
    </row>
    <row r="10" spans="1:18" x14ac:dyDescent="0.3">
      <c r="A10" s="2" t="s">
        <v>46</v>
      </c>
      <c r="B10" s="3">
        <f>'DE_VIE Gruppe inkl. MLA und KSC'!B11</f>
        <v>366910</v>
      </c>
      <c r="C10" s="3">
        <f>'DE_VIE Gruppe inkl. MLA und KSC'!C11</f>
        <v>370020</v>
      </c>
      <c r="D10" s="3">
        <f>'DE_VIE Gruppe inkl. MLA und KSC'!D11</f>
        <v>430504</v>
      </c>
      <c r="E10" s="3">
        <f>'DE_VIE Gruppe inkl. MLA und KSC'!E11</f>
        <v>574986</v>
      </c>
      <c r="F10" s="3">
        <f>'DE_VIE Gruppe inkl. MLA und KSC'!F11</f>
        <v>638092</v>
      </c>
      <c r="G10" s="3">
        <f>'DE_VIE Gruppe inkl. MLA und KSC'!G11</f>
        <v>673526</v>
      </c>
      <c r="H10" s="3">
        <f>'DE_VIE Gruppe inkl. MLA und KSC'!H11</f>
        <v>777360</v>
      </c>
      <c r="I10" s="3">
        <f>'DE_VIE Gruppe inkl. MLA und KSC'!I11</f>
        <v>746810</v>
      </c>
      <c r="J10" s="3">
        <f>'DE_VIE Gruppe inkl. MLA und KSC'!J11</f>
        <v>711994</v>
      </c>
      <c r="K10" s="3">
        <f>'DE_VIE Gruppe inkl. MLA und KSC'!K11</f>
        <v>696286</v>
      </c>
      <c r="L10" s="3">
        <f>'DE_VIE Gruppe inkl. MLA und KSC'!L11</f>
        <v>407822</v>
      </c>
      <c r="M10" s="3">
        <f>'DE_VIE Gruppe inkl. MLA und KSC'!M11</f>
        <v>362998</v>
      </c>
      <c r="N10" s="5">
        <f>'DE_VIE Gruppe inkl. MLA und KSC'!N11</f>
        <v>-3.0614588396152387</v>
      </c>
      <c r="O10" s="3">
        <f>'DE_VIE Gruppe inkl. MLA und KSC'!O11</f>
        <v>6757308</v>
      </c>
      <c r="P10" s="26">
        <f>'DE_VIE Gruppe inkl. MLA und KSC'!P11</f>
        <v>2.0608494785120168</v>
      </c>
      <c r="Q10" s="20"/>
      <c r="R10" s="20"/>
    </row>
    <row r="11" spans="1:18" x14ac:dyDescent="0.3">
      <c r="A11" s="2" t="s">
        <v>47</v>
      </c>
      <c r="B11" s="3">
        <f>'DE_VIE Gruppe inkl. MLA und KSC'!B12</f>
        <v>15175</v>
      </c>
      <c r="C11" s="3">
        <f>'DE_VIE Gruppe inkl. MLA und KSC'!C12</f>
        <v>14551</v>
      </c>
      <c r="D11" s="3">
        <f>'DE_VIE Gruppe inkl. MLA und KSC'!D12</f>
        <v>16568</v>
      </c>
      <c r="E11" s="3">
        <f>'DE_VIE Gruppe inkl. MLA und KSC'!E12</f>
        <v>19815</v>
      </c>
      <c r="F11" s="3">
        <f>'DE_VIE Gruppe inkl. MLA und KSC'!F12</f>
        <v>21709</v>
      </c>
      <c r="G11" s="3">
        <f>'DE_VIE Gruppe inkl. MLA und KSC'!G12</f>
        <v>21874</v>
      </c>
      <c r="H11" s="3">
        <f>'DE_VIE Gruppe inkl. MLA und KSC'!H12</f>
        <v>22829</v>
      </c>
      <c r="I11" s="3">
        <f>'DE_VIE Gruppe inkl. MLA und KSC'!I12</f>
        <v>22785</v>
      </c>
      <c r="J11" s="3">
        <f>'DE_VIE Gruppe inkl. MLA und KSC'!J12</f>
        <v>22050</v>
      </c>
      <c r="K11" s="3">
        <f>'DE_VIE Gruppe inkl. MLA und KSC'!K12</f>
        <v>21824</v>
      </c>
      <c r="L11" s="3">
        <f>'DE_VIE Gruppe inkl. MLA und KSC'!L12</f>
        <v>17291</v>
      </c>
      <c r="M11" s="3">
        <f>'DE_VIE Gruppe inkl. MLA und KSC'!M12</f>
        <v>17667</v>
      </c>
      <c r="N11" s="5">
        <f>'DE_VIE Gruppe inkl. MLA und KSC'!N12</f>
        <v>7.1376591873862916</v>
      </c>
      <c r="O11" s="3">
        <f>'DE_VIE Gruppe inkl. MLA und KSC'!O12</f>
        <v>234138</v>
      </c>
      <c r="P11" s="26">
        <f>'DE_VIE Gruppe inkl. MLA und KSC'!P12</f>
        <v>5.8992740677084488</v>
      </c>
      <c r="Q11" s="20"/>
      <c r="R11" s="20"/>
    </row>
    <row r="12" spans="1:18" x14ac:dyDescent="0.3">
      <c r="A12" s="2" t="s">
        <v>48</v>
      </c>
      <c r="B12" s="6">
        <f>'DE_VIE Gruppe inkl. MLA und KSC'!B13</f>
        <v>20890402.740000002</v>
      </c>
      <c r="C12" s="6">
        <f>'DE_VIE Gruppe inkl. MLA und KSC'!C13</f>
        <v>21141717.990000002</v>
      </c>
      <c r="D12" s="6">
        <f>'DE_VIE Gruppe inkl. MLA und KSC'!D13</f>
        <v>26025835.390000001</v>
      </c>
      <c r="E12" s="6">
        <f>'DE_VIE Gruppe inkl. MLA und KSC'!E13</f>
        <v>23889973.550000001</v>
      </c>
      <c r="F12" s="6">
        <f>'DE_VIE Gruppe inkl. MLA und KSC'!F13</f>
        <v>24361864.149999999</v>
      </c>
      <c r="G12" s="6">
        <f>'DE_VIE Gruppe inkl. MLA und KSC'!G13</f>
        <v>24808370.719999999</v>
      </c>
      <c r="H12" s="6">
        <f>'DE_VIE Gruppe inkl. MLA und KSC'!H13</f>
        <v>25647163.969999999</v>
      </c>
      <c r="I12" s="6">
        <f>'DE_VIE Gruppe inkl. MLA und KSC'!I13</f>
        <v>24048425.039999999</v>
      </c>
      <c r="J12" s="6">
        <f>'DE_VIE Gruppe inkl. MLA und KSC'!J13</f>
        <v>25546557.399999999</v>
      </c>
      <c r="K12" s="6">
        <f>'DE_VIE Gruppe inkl. MLA und KSC'!K13</f>
        <v>29427376.460000001</v>
      </c>
      <c r="L12" s="6">
        <f>'DE_VIE Gruppe inkl. MLA und KSC'!L13</f>
        <v>27133743.68</v>
      </c>
      <c r="M12" s="6">
        <f>'DE_VIE Gruppe inkl. MLA und KSC'!M13</f>
        <v>25023405.73</v>
      </c>
      <c r="N12" s="5">
        <f>'DE_VIE Gruppe inkl. MLA und KSC'!N13</f>
        <v>21.903124096522774</v>
      </c>
      <c r="O12" s="6">
        <f>'DE_VIE Gruppe inkl. MLA und KSC'!O13</f>
        <v>297944836.81999999</v>
      </c>
      <c r="P12" s="26">
        <f>'DE_VIE Gruppe inkl. MLA und KSC'!P13</f>
        <v>21.605875856711918</v>
      </c>
      <c r="Q12" s="20"/>
      <c r="R12" s="20"/>
    </row>
    <row r="13" spans="1:18" x14ac:dyDescent="0.3">
      <c r="A13" s="2" t="s">
        <v>55</v>
      </c>
      <c r="B13" s="3">
        <f>'DE_VIE Gruppe inkl. MLA und KSC'!B14</f>
        <v>659196</v>
      </c>
      <c r="C13" s="3">
        <f>'DE_VIE Gruppe inkl. MLA und KSC'!C14</f>
        <v>633566</v>
      </c>
      <c r="D13" s="3">
        <f>'DE_VIE Gruppe inkl. MLA und KSC'!D14</f>
        <v>722781</v>
      </c>
      <c r="E13" s="3">
        <f>'DE_VIE Gruppe inkl. MLA und KSC'!E14</f>
        <v>836651</v>
      </c>
      <c r="F13" s="3">
        <f>'DE_VIE Gruppe inkl. MLA und KSC'!F14</f>
        <v>918474</v>
      </c>
      <c r="G13" s="3">
        <f>'DE_VIE Gruppe inkl. MLA und KSC'!G14</f>
        <v>929569</v>
      </c>
      <c r="H13" s="3">
        <f>'DE_VIE Gruppe inkl. MLA und KSC'!H14</f>
        <v>976752</v>
      </c>
      <c r="I13" s="3">
        <f>'DE_VIE Gruppe inkl. MLA und KSC'!I14</f>
        <v>977023</v>
      </c>
      <c r="J13" s="3">
        <f>'DE_VIE Gruppe inkl. MLA und KSC'!J14</f>
        <v>941622</v>
      </c>
      <c r="K13" s="3">
        <f>'DE_VIE Gruppe inkl. MLA und KSC'!K14</f>
        <v>932572</v>
      </c>
      <c r="L13" s="3">
        <f>'DE_VIE Gruppe inkl. MLA und KSC'!L14</f>
        <v>743745</v>
      </c>
      <c r="M13" s="3">
        <f>'DE_VIE Gruppe inkl. MLA und KSC'!M14</f>
        <v>768027</v>
      </c>
      <c r="N13" s="5">
        <f>'DE_VIE Gruppe inkl. MLA und KSC'!N14</f>
        <v>7.8510864772411315</v>
      </c>
      <c r="O13" s="3">
        <f>'DE_VIE Gruppe inkl. MLA und KSC'!O14</f>
        <v>10039978</v>
      </c>
      <c r="P13" s="26">
        <f>'DE_VIE Gruppe inkl. MLA und KSC'!P14</f>
        <v>8.1549320642265055</v>
      </c>
      <c r="Q13" s="20"/>
      <c r="R13" s="20"/>
    </row>
    <row r="14" spans="1:18" x14ac:dyDescent="0.3">
      <c r="A14" s="32" t="s">
        <v>49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20"/>
      <c r="R14" s="20"/>
    </row>
    <row r="15" spans="1:18" x14ac:dyDescent="0.3">
      <c r="A15" s="2" t="s">
        <v>44</v>
      </c>
      <c r="B15" s="3">
        <f>'DE_VIE Gruppe inkl. MLA und KSC'!B16</f>
        <v>465473</v>
      </c>
      <c r="C15" s="3">
        <f>'DE_VIE Gruppe inkl. MLA und KSC'!C16</f>
        <v>474404</v>
      </c>
      <c r="D15" s="3">
        <f>'DE_VIE Gruppe inkl. MLA und KSC'!D16</f>
        <v>633826</v>
      </c>
      <c r="E15" s="3">
        <f>'DE_VIE Gruppe inkl. MLA und KSC'!E16</f>
        <v>774562</v>
      </c>
      <c r="F15" s="3">
        <f>'DE_VIE Gruppe inkl. MLA und KSC'!F16</f>
        <v>858402</v>
      </c>
      <c r="G15" s="3">
        <f>'DE_VIE Gruppe inkl. MLA und KSC'!G16</f>
        <v>858738</v>
      </c>
      <c r="H15" s="3">
        <f>'DE_VIE Gruppe inkl. MLA und KSC'!H16</f>
        <v>951843</v>
      </c>
      <c r="I15" s="3">
        <f>'DE_VIE Gruppe inkl. MLA und KSC'!I16</f>
        <v>983182</v>
      </c>
      <c r="J15" s="3">
        <f>'DE_VIE Gruppe inkl. MLA und KSC'!J16</f>
        <v>896452</v>
      </c>
      <c r="K15" s="3">
        <f>'DE_VIE Gruppe inkl. MLA und KSC'!K16</f>
        <v>838393</v>
      </c>
      <c r="L15" s="3">
        <f>'DE_VIE Gruppe inkl. MLA und KSC'!L16</f>
        <v>630637</v>
      </c>
      <c r="M15" s="3">
        <f>'DE_VIE Gruppe inkl. MLA und KSC'!M16</f>
        <v>591539</v>
      </c>
      <c r="N15" s="5">
        <f>'DE_VIE Gruppe inkl. MLA und KSC'!N16</f>
        <v>11.813451131386788</v>
      </c>
      <c r="O15" s="3">
        <f>'DE_VIE Gruppe inkl. MLA und KSC'!O16</f>
        <v>8957451</v>
      </c>
      <c r="P15" s="26">
        <f>'DE_VIE Gruppe inkl. MLA und KSC'!P16</f>
        <v>14.794345589835345</v>
      </c>
      <c r="Q15" s="27"/>
      <c r="R15" s="20"/>
    </row>
    <row r="16" spans="1:18" x14ac:dyDescent="0.3">
      <c r="A16" s="2" t="s">
        <v>45</v>
      </c>
      <c r="B16" s="3">
        <f>'DE_VIE Gruppe inkl. MLA und KSC'!B17</f>
        <v>463819</v>
      </c>
      <c r="C16" s="3">
        <f>'DE_VIE Gruppe inkl. MLA und KSC'!C17</f>
        <v>473481</v>
      </c>
      <c r="D16" s="3">
        <f>'DE_VIE Gruppe inkl. MLA und KSC'!D17</f>
        <v>632842</v>
      </c>
      <c r="E16" s="3">
        <f>'DE_VIE Gruppe inkl. MLA und KSC'!E17</f>
        <v>773540</v>
      </c>
      <c r="F16" s="3">
        <f>'DE_VIE Gruppe inkl. MLA und KSC'!F17</f>
        <v>857408</v>
      </c>
      <c r="G16" s="3">
        <f>'DE_VIE Gruppe inkl. MLA und KSC'!G17</f>
        <v>857702</v>
      </c>
      <c r="H16" s="3">
        <f>'DE_VIE Gruppe inkl. MLA und KSC'!H17</f>
        <v>950882</v>
      </c>
      <c r="I16" s="3">
        <f>'DE_VIE Gruppe inkl. MLA und KSC'!I17</f>
        <v>982488</v>
      </c>
      <c r="J16" s="3">
        <f>'DE_VIE Gruppe inkl. MLA und KSC'!J17</f>
        <v>895518</v>
      </c>
      <c r="K16" s="3">
        <f>'DE_VIE Gruppe inkl. MLA und KSC'!K17</f>
        <v>837455</v>
      </c>
      <c r="L16" s="3">
        <f>'DE_VIE Gruppe inkl. MLA und KSC'!L17</f>
        <v>629806</v>
      </c>
      <c r="M16" s="3">
        <f>'DE_VIE Gruppe inkl. MLA und KSC'!M17</f>
        <v>590156</v>
      </c>
      <c r="N16" s="5">
        <f>'DE_VIE Gruppe inkl. MLA und KSC'!N17</f>
        <v>11.990010854466648</v>
      </c>
      <c r="O16" s="3">
        <f>'DE_VIE Gruppe inkl. MLA und KSC'!O17</f>
        <v>8945097</v>
      </c>
      <c r="P16" s="26">
        <f>'DE_VIE Gruppe inkl. MLA und KSC'!P17</f>
        <v>15.069932687713749</v>
      </c>
      <c r="Q16" s="27"/>
      <c r="R16" s="20"/>
    </row>
    <row r="17" spans="1:18" x14ac:dyDescent="0.3">
      <c r="A17" s="2" t="s">
        <v>46</v>
      </c>
      <c r="B17" s="3">
        <f>'DE_VIE Gruppe inkl. MLA und KSC'!B18</f>
        <v>1654</v>
      </c>
      <c r="C17" s="3">
        <f>'DE_VIE Gruppe inkl. MLA und KSC'!C18</f>
        <v>922</v>
      </c>
      <c r="D17" s="3">
        <f>'DE_VIE Gruppe inkl. MLA und KSC'!D18</f>
        <v>938</v>
      </c>
      <c r="E17" s="3">
        <f>'DE_VIE Gruppe inkl. MLA und KSC'!E18</f>
        <v>1020</v>
      </c>
      <c r="F17" s="3">
        <f>'DE_VIE Gruppe inkl. MLA und KSC'!F18</f>
        <v>994</v>
      </c>
      <c r="G17" s="3">
        <f>'DE_VIE Gruppe inkl. MLA und KSC'!G18</f>
        <v>1034</v>
      </c>
      <c r="H17" s="3">
        <f>'DE_VIE Gruppe inkl. MLA und KSC'!H18</f>
        <v>958</v>
      </c>
      <c r="I17" s="3">
        <f>'DE_VIE Gruppe inkl. MLA und KSC'!I18</f>
        <v>694</v>
      </c>
      <c r="J17" s="3">
        <f>'DE_VIE Gruppe inkl. MLA und KSC'!J18</f>
        <v>930</v>
      </c>
      <c r="K17" s="3">
        <f>'DE_VIE Gruppe inkl. MLA und KSC'!K18</f>
        <v>938</v>
      </c>
      <c r="L17" s="3">
        <f>'DE_VIE Gruppe inkl. MLA und KSC'!L18</f>
        <v>830</v>
      </c>
      <c r="M17" s="3">
        <f>'DE_VIE Gruppe inkl. MLA und KSC'!M18</f>
        <v>1382</v>
      </c>
      <c r="N17" s="5">
        <f>'DE_VIE Gruppe inkl. MLA und KSC'!N18</f>
        <v>-33.172147001934235</v>
      </c>
      <c r="O17" s="3">
        <f>'DE_VIE Gruppe inkl. MLA und KSC'!O18</f>
        <v>12294</v>
      </c>
      <c r="P17" s="26">
        <f>'DE_VIE Gruppe inkl. MLA und KSC'!P18</f>
        <v>-58.192205672311779</v>
      </c>
      <c r="Q17" s="27"/>
      <c r="R17" s="20"/>
    </row>
    <row r="18" spans="1:18" x14ac:dyDescent="0.3">
      <c r="A18" s="2" t="s">
        <v>47</v>
      </c>
      <c r="B18" s="3">
        <f>'DE_VIE Gruppe inkl. MLA und KSC'!B19</f>
        <v>3511</v>
      </c>
      <c r="C18" s="3">
        <f>'DE_VIE Gruppe inkl. MLA und KSC'!C19</f>
        <v>3213</v>
      </c>
      <c r="D18" s="3">
        <f>'DE_VIE Gruppe inkl. MLA und KSC'!D19</f>
        <v>4031</v>
      </c>
      <c r="E18" s="3">
        <f>'DE_VIE Gruppe inkl. MLA und KSC'!E19</f>
        <v>5127</v>
      </c>
      <c r="F18" s="3">
        <f>'DE_VIE Gruppe inkl. MLA und KSC'!F19</f>
        <v>5607</v>
      </c>
      <c r="G18" s="3">
        <f>'DE_VIE Gruppe inkl. MLA und KSC'!G19</f>
        <v>5633</v>
      </c>
      <c r="H18" s="3">
        <f>'DE_VIE Gruppe inkl. MLA und KSC'!H19</f>
        <v>6053</v>
      </c>
      <c r="I18" s="3">
        <f>'DE_VIE Gruppe inkl. MLA und KSC'!I19</f>
        <v>6106</v>
      </c>
      <c r="J18" s="3">
        <f>'DE_VIE Gruppe inkl. MLA und KSC'!J19</f>
        <v>5611</v>
      </c>
      <c r="K18" s="3">
        <f>'DE_VIE Gruppe inkl. MLA und KSC'!K19</f>
        <v>5486</v>
      </c>
      <c r="L18" s="3">
        <f>'DE_VIE Gruppe inkl. MLA und KSC'!L19</f>
        <v>4197</v>
      </c>
      <c r="M18" s="3">
        <f>'DE_VIE Gruppe inkl. MLA und KSC'!M19</f>
        <v>4198</v>
      </c>
      <c r="N18" s="5">
        <f>'DE_VIE Gruppe inkl. MLA und KSC'!N19</f>
        <v>11.589580010632638</v>
      </c>
      <c r="O18" s="3">
        <f>'DE_VIE Gruppe inkl. MLA und KSC'!O19</f>
        <v>58773</v>
      </c>
      <c r="P18" s="26">
        <f>'DE_VIE Gruppe inkl. MLA und KSC'!P19</f>
        <v>14.449009794948697</v>
      </c>
      <c r="Q18" s="27"/>
      <c r="R18" s="20"/>
    </row>
    <row r="19" spans="1:18" x14ac:dyDescent="0.3">
      <c r="A19" s="2" t="s">
        <v>48</v>
      </c>
      <c r="B19" s="6">
        <f>'DE_VIE Gruppe inkl. MLA und KSC'!B20</f>
        <v>1528411</v>
      </c>
      <c r="C19" s="6">
        <f>'DE_VIE Gruppe inkl. MLA und KSC'!C20</f>
        <v>1539817</v>
      </c>
      <c r="D19" s="6">
        <f>'DE_VIE Gruppe inkl. MLA und KSC'!D20</f>
        <v>1841902</v>
      </c>
      <c r="E19" s="6">
        <f>'DE_VIE Gruppe inkl. MLA und KSC'!E20</f>
        <v>1802523</v>
      </c>
      <c r="F19" s="6">
        <f>'DE_VIE Gruppe inkl. MLA und KSC'!F20</f>
        <v>1899437</v>
      </c>
      <c r="G19" s="6">
        <f>'DE_VIE Gruppe inkl. MLA und KSC'!G20</f>
        <v>1760123</v>
      </c>
      <c r="H19" s="6">
        <f>'DE_VIE Gruppe inkl. MLA und KSC'!H20</f>
        <v>1977135</v>
      </c>
      <c r="I19" s="6">
        <f>'DE_VIE Gruppe inkl. MLA und KSC'!I20</f>
        <v>1845058</v>
      </c>
      <c r="J19" s="6">
        <f>'DE_VIE Gruppe inkl. MLA und KSC'!J20</f>
        <v>1803382</v>
      </c>
      <c r="K19" s="6">
        <f>'DE_VIE Gruppe inkl. MLA und KSC'!K20</f>
        <v>2005957</v>
      </c>
      <c r="L19" s="6">
        <f>'DE_VIE Gruppe inkl. MLA und KSC'!L20</f>
        <v>2119424</v>
      </c>
      <c r="M19" s="6">
        <f>'DE_VIE Gruppe inkl. MLA und KSC'!M20</f>
        <v>2070489</v>
      </c>
      <c r="N19" s="5">
        <f>'DE_VIE Gruppe inkl. MLA und KSC'!N20</f>
        <v>19.244994620844391</v>
      </c>
      <c r="O19" s="6">
        <f>'DE_VIE Gruppe inkl. MLA und KSC'!O20</f>
        <v>22193658</v>
      </c>
      <c r="P19" s="26">
        <f>'DE_VIE Gruppe inkl. MLA und KSC'!P20</f>
        <v>15.208319047139751</v>
      </c>
      <c r="Q19" s="27"/>
      <c r="R19" s="20"/>
    </row>
    <row r="20" spans="1:18" x14ac:dyDescent="0.3">
      <c r="A20" s="2" t="s">
        <v>55</v>
      </c>
      <c r="B20" s="3">
        <f>'DE_VIE Gruppe inkl. MLA und KSC'!B21</f>
        <v>139239.31700000001</v>
      </c>
      <c r="C20" s="3">
        <f>'DE_VIE Gruppe inkl. MLA und KSC'!C21</f>
        <v>127479.45499999997</v>
      </c>
      <c r="D20" s="3">
        <f>'DE_VIE Gruppe inkl. MLA und KSC'!D21</f>
        <v>158556.05299999993</v>
      </c>
      <c r="E20" s="3">
        <f>'DE_VIE Gruppe inkl. MLA und KSC'!E21</f>
        <v>198202.29400000011</v>
      </c>
      <c r="F20" s="3">
        <f>'DE_VIE Gruppe inkl. MLA und KSC'!F21</f>
        <v>216821.56200000003</v>
      </c>
      <c r="G20" s="3">
        <f>'DE_VIE Gruppe inkl. MLA und KSC'!G21</f>
        <v>215266.78599999999</v>
      </c>
      <c r="H20" s="3">
        <f>'DE_VIE Gruppe inkl. MLA und KSC'!H21</f>
        <v>230423.43600000005</v>
      </c>
      <c r="I20" s="3">
        <f>'DE_VIE Gruppe inkl. MLA und KSC'!I21</f>
        <v>235553.30700000006</v>
      </c>
      <c r="J20" s="3">
        <f>'DE_VIE Gruppe inkl. MLA und KSC'!J21</f>
        <v>217523.11500000005</v>
      </c>
      <c r="K20" s="3">
        <f>'DE_VIE Gruppe inkl. MLA und KSC'!K21</f>
        <v>213511.20400000003</v>
      </c>
      <c r="L20" s="3">
        <f>'DE_VIE Gruppe inkl. MLA und KSC'!L21</f>
        <v>163551.52400000006</v>
      </c>
      <c r="M20" s="3">
        <f>'DE_VIE Gruppe inkl. MLA und KSC'!M21</f>
        <v>163427.503</v>
      </c>
      <c r="N20" s="5">
        <f>'DE_VIE Gruppe inkl. MLA und KSC'!N21</f>
        <v>9.3101513078808864</v>
      </c>
      <c r="O20" s="3">
        <f>'DE_VIE Gruppe inkl. MLA und KSC'!O21</f>
        <v>2279555.5560000003</v>
      </c>
      <c r="P20" s="26">
        <f>'DE_VIE Gruppe inkl. MLA und KSC'!P21</f>
        <v>13.331683392838833</v>
      </c>
      <c r="Q20" s="27"/>
      <c r="R20" s="20"/>
    </row>
    <row r="21" spans="1:18" x14ac:dyDescent="0.3">
      <c r="A21" s="32" t="s">
        <v>50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20"/>
      <c r="R21" s="20"/>
    </row>
    <row r="22" spans="1:18" x14ac:dyDescent="0.3">
      <c r="A22" s="2" t="s">
        <v>44</v>
      </c>
      <c r="B22" s="3">
        <f>'DE_VIE Gruppe inkl. MLA und KSC'!B23</f>
        <v>31734</v>
      </c>
      <c r="C22" s="3">
        <f>'DE_VIE Gruppe inkl. MLA und KSC'!C23</f>
        <v>30616</v>
      </c>
      <c r="D22" s="3">
        <f>'DE_VIE Gruppe inkl. MLA und KSC'!D23</f>
        <v>34996</v>
      </c>
      <c r="E22" s="3">
        <f>'DE_VIE Gruppe inkl. MLA und KSC'!E23</f>
        <v>38476</v>
      </c>
      <c r="F22" s="3">
        <f>'DE_VIE Gruppe inkl. MLA und KSC'!F23</f>
        <v>42765</v>
      </c>
      <c r="G22" s="3">
        <f>'DE_VIE Gruppe inkl. MLA und KSC'!G23</f>
        <v>90778</v>
      </c>
      <c r="H22" s="3">
        <f>'DE_VIE Gruppe inkl. MLA und KSC'!H23</f>
        <v>130863</v>
      </c>
      <c r="I22" s="3">
        <f>'DE_VIE Gruppe inkl. MLA und KSC'!I23</f>
        <v>125296</v>
      </c>
      <c r="J22" s="3">
        <f>'DE_VIE Gruppe inkl. MLA und KSC'!J23</f>
        <v>84166</v>
      </c>
      <c r="K22" s="3">
        <f>'DE_VIE Gruppe inkl. MLA und KSC'!K23</f>
        <v>43625</v>
      </c>
      <c r="L22" s="3">
        <f>'DE_VIE Gruppe inkl. MLA und KSC'!L23</f>
        <v>40683</v>
      </c>
      <c r="M22" s="3">
        <f>'DE_VIE Gruppe inkl. MLA und KSC'!M23</f>
        <v>41386</v>
      </c>
      <c r="N22" s="5">
        <f>'DE_VIE Gruppe inkl. MLA und KSC'!N23</f>
        <v>22.143847947348227</v>
      </c>
      <c r="O22" s="3">
        <f>'DE_VIE Gruppe inkl. MLA und KSC'!O23</f>
        <v>735384</v>
      </c>
      <c r="P22" s="26">
        <f>'DE_VIE Gruppe inkl. MLA und KSC'!P23</f>
        <v>18.226658006597951</v>
      </c>
      <c r="Q22" s="27"/>
      <c r="R22" s="20"/>
    </row>
    <row r="23" spans="1:18" x14ac:dyDescent="0.3">
      <c r="A23" s="2" t="s">
        <v>45</v>
      </c>
      <c r="B23" s="3">
        <f>'DE_VIE Gruppe inkl. MLA und KSC'!B24</f>
        <v>31734</v>
      </c>
      <c r="C23" s="3">
        <f>'DE_VIE Gruppe inkl. MLA und KSC'!C24</f>
        <v>30616</v>
      </c>
      <c r="D23" s="3">
        <f>'DE_VIE Gruppe inkl. MLA und KSC'!D24</f>
        <v>34996</v>
      </c>
      <c r="E23" s="3">
        <f>'DE_VIE Gruppe inkl. MLA und KSC'!E24</f>
        <v>38476</v>
      </c>
      <c r="F23" s="3">
        <f>'DE_VIE Gruppe inkl. MLA und KSC'!F24</f>
        <v>42765</v>
      </c>
      <c r="G23" s="3">
        <f>'DE_VIE Gruppe inkl. MLA und KSC'!G24</f>
        <v>90778</v>
      </c>
      <c r="H23" s="3">
        <f>'DE_VIE Gruppe inkl. MLA und KSC'!H24</f>
        <v>130863</v>
      </c>
      <c r="I23" s="3">
        <f>'DE_VIE Gruppe inkl. MLA und KSC'!I24</f>
        <v>125296</v>
      </c>
      <c r="J23" s="3">
        <f>'DE_VIE Gruppe inkl. MLA und KSC'!J24</f>
        <v>84166</v>
      </c>
      <c r="K23" s="3">
        <f>'DE_VIE Gruppe inkl. MLA und KSC'!K24</f>
        <v>43625</v>
      </c>
      <c r="L23" s="3">
        <f>'DE_VIE Gruppe inkl. MLA und KSC'!L24</f>
        <v>40683</v>
      </c>
      <c r="M23" s="3">
        <f>'DE_VIE Gruppe inkl. MLA und KSC'!M24</f>
        <v>41386</v>
      </c>
      <c r="N23" s="5">
        <f>'DE_VIE Gruppe inkl. MLA und KSC'!N24</f>
        <v>22.143847947348227</v>
      </c>
      <c r="O23" s="3">
        <f>'DE_VIE Gruppe inkl. MLA und KSC'!O24</f>
        <v>735384</v>
      </c>
      <c r="P23" s="26">
        <f>'DE_VIE Gruppe inkl. MLA und KSC'!P24</f>
        <v>18.226658006597951</v>
      </c>
      <c r="Q23" s="27"/>
      <c r="R23" s="20"/>
    </row>
    <row r="24" spans="1:18" x14ac:dyDescent="0.3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26"/>
      <c r="Q24" s="27"/>
      <c r="R24" s="20"/>
    </row>
    <row r="25" spans="1:18" x14ac:dyDescent="0.3">
      <c r="A25" s="2" t="s">
        <v>47</v>
      </c>
      <c r="B25" s="3">
        <f>'DE_VIE Gruppe inkl. MLA und KSC'!B26</f>
        <v>283</v>
      </c>
      <c r="C25" s="3">
        <f>'DE_VIE Gruppe inkl. MLA und KSC'!C26</f>
        <v>265</v>
      </c>
      <c r="D25" s="3">
        <f>'DE_VIE Gruppe inkl. MLA und KSC'!D26</f>
        <v>283</v>
      </c>
      <c r="E25" s="3">
        <f>'DE_VIE Gruppe inkl. MLA und KSC'!E26</f>
        <v>333</v>
      </c>
      <c r="F25" s="3">
        <f>'DE_VIE Gruppe inkl. MLA und KSC'!F26</f>
        <v>381</v>
      </c>
      <c r="G25" s="3">
        <f>'DE_VIE Gruppe inkl. MLA und KSC'!G26</f>
        <v>704</v>
      </c>
      <c r="H25" s="3">
        <f>'DE_VIE Gruppe inkl. MLA und KSC'!H26</f>
        <v>894</v>
      </c>
      <c r="I25" s="3">
        <f>'DE_VIE Gruppe inkl. MLA und KSC'!I26</f>
        <v>879</v>
      </c>
      <c r="J25" s="3">
        <f>'DE_VIE Gruppe inkl. MLA und KSC'!J26</f>
        <v>682</v>
      </c>
      <c r="K25" s="3">
        <f>'DE_VIE Gruppe inkl. MLA und KSC'!K26</f>
        <v>372</v>
      </c>
      <c r="L25" s="3">
        <f>'DE_VIE Gruppe inkl. MLA und KSC'!L26</f>
        <v>333</v>
      </c>
      <c r="M25" s="3">
        <f>'DE_VIE Gruppe inkl. MLA und KSC'!M26</f>
        <v>346</v>
      </c>
      <c r="N25" s="5">
        <f>'DE_VIE Gruppe inkl. MLA und KSC'!N26</f>
        <v>15.71906354515049</v>
      </c>
      <c r="O25" s="3">
        <f>'DE_VIE Gruppe inkl. MLA und KSC'!O26</f>
        <v>5755</v>
      </c>
      <c r="P25" s="26">
        <f>'DE_VIE Gruppe inkl. MLA und KSC'!P26</f>
        <v>23.816695352839922</v>
      </c>
      <c r="Q25" s="27"/>
      <c r="R25" s="20"/>
    </row>
    <row r="26" spans="1:18" x14ac:dyDescent="0.3">
      <c r="A26" s="2" t="s">
        <v>48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5"/>
      <c r="O26" s="3"/>
      <c r="P26" s="26"/>
      <c r="Q26" s="27"/>
      <c r="R26" s="20"/>
    </row>
    <row r="27" spans="1:18" x14ac:dyDescent="0.3">
      <c r="A27" s="2" t="s">
        <v>55</v>
      </c>
      <c r="B27" s="3">
        <f>'DE_VIE Gruppe inkl. MLA und KSC'!B28</f>
        <v>8637</v>
      </c>
      <c r="C27" s="3">
        <f>'DE_VIE Gruppe inkl. MLA und KSC'!C28</f>
        <v>7892</v>
      </c>
      <c r="D27" s="3">
        <f>'DE_VIE Gruppe inkl. MLA und KSC'!D28</f>
        <v>8645</v>
      </c>
      <c r="E27" s="3">
        <f>'DE_VIE Gruppe inkl. MLA und KSC'!E28</f>
        <v>8399</v>
      </c>
      <c r="F27" s="3">
        <f>'DE_VIE Gruppe inkl. MLA und KSC'!F28</f>
        <v>9985</v>
      </c>
      <c r="G27" s="3">
        <f>'DE_VIE Gruppe inkl. MLA und KSC'!G28</f>
        <v>22546</v>
      </c>
      <c r="H27" s="3">
        <f>'DE_VIE Gruppe inkl. MLA und KSC'!H28</f>
        <v>29461</v>
      </c>
      <c r="I27" s="3">
        <f>'DE_VIE Gruppe inkl. MLA und KSC'!I28</f>
        <v>28523</v>
      </c>
      <c r="J27" s="3">
        <f>'DE_VIE Gruppe inkl. MLA und KSC'!J28</f>
        <v>21792</v>
      </c>
      <c r="K27" s="3">
        <f>'DE_VIE Gruppe inkl. MLA und KSC'!K28</f>
        <v>9979</v>
      </c>
      <c r="L27" s="3">
        <f>'DE_VIE Gruppe inkl. MLA und KSC'!L28</f>
        <v>10358</v>
      </c>
      <c r="M27" s="3">
        <f>'DE_VIE Gruppe inkl. MLA und KSC'!M28</f>
        <v>10668</v>
      </c>
      <c r="N27" s="5">
        <f>'DE_VIE Gruppe inkl. MLA und KSC'!N28</f>
        <v>15.354671280276811</v>
      </c>
      <c r="O27" s="3">
        <f>'DE_VIE Gruppe inkl. MLA und KSC'!O28</f>
        <v>176885</v>
      </c>
      <c r="P27" s="26">
        <f>'DE_VIE Gruppe inkl. MLA und KSC'!P28</f>
        <v>16.551137936033111</v>
      </c>
      <c r="Q27" s="27"/>
      <c r="R27" s="20"/>
    </row>
    <row r="28" spans="1:18" x14ac:dyDescent="0.3">
      <c r="A28" s="32" t="s">
        <v>51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4"/>
      <c r="Q28" s="20"/>
      <c r="R28" s="20"/>
    </row>
    <row r="29" spans="1:18" x14ac:dyDescent="0.3">
      <c r="A29" s="2" t="s">
        <v>44</v>
      </c>
      <c r="B29" s="3">
        <f>'DE_VIE Gruppe inkl. MLA und KSC'!B30</f>
        <v>2325764</v>
      </c>
      <c r="C29" s="3">
        <f>'DE_VIE Gruppe inkl. MLA und KSC'!C30</f>
        <v>2380095</v>
      </c>
      <c r="D29" s="3">
        <f>'DE_VIE Gruppe inkl. MLA und KSC'!D30</f>
        <v>2875753</v>
      </c>
      <c r="E29" s="3">
        <f>'DE_VIE Gruppe inkl. MLA und KSC'!E30</f>
        <v>3423209</v>
      </c>
      <c r="F29" s="3">
        <f>'DE_VIE Gruppe inkl. MLA und KSC'!F30</f>
        <v>3745915</v>
      </c>
      <c r="G29" s="3">
        <f>'DE_VIE Gruppe inkl. MLA und KSC'!G30</f>
        <v>3970365</v>
      </c>
      <c r="H29" s="3">
        <f>'DE_VIE Gruppe inkl. MLA und KSC'!H30</f>
        <v>4406802</v>
      </c>
      <c r="I29" s="3">
        <f>'DE_VIE Gruppe inkl. MLA und KSC'!I30</f>
        <v>4439823</v>
      </c>
      <c r="J29" s="3">
        <f>'DE_VIE Gruppe inkl. MLA und KSC'!J30</f>
        <v>4058759</v>
      </c>
      <c r="K29" s="3">
        <f>'DE_VIE Gruppe inkl. MLA und KSC'!K30</f>
        <v>3836309</v>
      </c>
      <c r="L29" s="3">
        <f>'DE_VIE Gruppe inkl. MLA und KSC'!L30</f>
        <v>2936256</v>
      </c>
      <c r="M29" s="3">
        <f>'DE_VIE Gruppe inkl. MLA und KSC'!M30</f>
        <v>3013621</v>
      </c>
      <c r="N29" s="5">
        <f>'DE_VIE Gruppe inkl. MLA und KSC'!N30</f>
        <v>9.5220979717329115</v>
      </c>
      <c r="O29" s="3">
        <f>'DE_VIE Gruppe inkl. MLA und KSC'!O30</f>
        <v>41412671</v>
      </c>
      <c r="P29" s="26">
        <f>'DE_VIE Gruppe inkl. MLA und KSC'!P30</f>
        <v>9.1006089850319771</v>
      </c>
      <c r="Q29" s="20"/>
      <c r="R29" s="20"/>
    </row>
    <row r="30" spans="1:18" x14ac:dyDescent="0.3">
      <c r="A30" s="2" t="s">
        <v>45</v>
      </c>
      <c r="B30" s="3">
        <f>'DE_VIE Gruppe inkl. MLA und KSC'!B31</f>
        <v>1949342</v>
      </c>
      <c r="C30" s="3">
        <f>'DE_VIE Gruppe inkl. MLA und KSC'!C31</f>
        <v>2003107</v>
      </c>
      <c r="D30" s="3">
        <f>'DE_VIE Gruppe inkl. MLA und KSC'!D31</f>
        <v>2437951</v>
      </c>
      <c r="E30" s="3">
        <f>'DE_VIE Gruppe inkl. MLA und KSC'!E31</f>
        <v>2838401</v>
      </c>
      <c r="F30" s="3">
        <f>'DE_VIE Gruppe inkl. MLA und KSC'!F31</f>
        <v>3099122</v>
      </c>
      <c r="G30" s="3">
        <f>'DE_VIE Gruppe inkl. MLA und KSC'!G31</f>
        <v>3286831</v>
      </c>
      <c r="H30" s="3">
        <f>'DE_VIE Gruppe inkl. MLA und KSC'!H31</f>
        <v>3617410</v>
      </c>
      <c r="I30" s="3">
        <f>'DE_VIE Gruppe inkl. MLA und KSC'!I31</f>
        <v>3683320</v>
      </c>
      <c r="J30" s="3">
        <f>'DE_VIE Gruppe inkl. MLA und KSC'!J31</f>
        <v>3337776</v>
      </c>
      <c r="K30" s="3">
        <f>'DE_VIE Gruppe inkl. MLA und KSC'!K31</f>
        <v>3129543</v>
      </c>
      <c r="L30" s="3">
        <f>'DE_VIE Gruppe inkl. MLA und KSC'!L31</f>
        <v>2521050</v>
      </c>
      <c r="M30" s="3">
        <f>'DE_VIE Gruppe inkl. MLA und KSC'!M31</f>
        <v>2642016</v>
      </c>
      <c r="N30" s="5">
        <f>'DE_VIE Gruppe inkl. MLA und KSC'!N31</f>
        <v>11.604848571893234</v>
      </c>
      <c r="O30" s="3">
        <f>'DE_VIE Gruppe inkl. MLA und KSC'!O31</f>
        <v>34545869</v>
      </c>
      <c r="P30" s="26">
        <f>'DE_VIE Gruppe inkl. MLA und KSC'!P31</f>
        <v>10.628330695228637</v>
      </c>
      <c r="Q30" s="20"/>
      <c r="R30" s="20"/>
    </row>
    <row r="31" spans="1:18" x14ac:dyDescent="0.3">
      <c r="A31" s="2" t="s">
        <v>46</v>
      </c>
      <c r="B31" s="3">
        <f>'DE_VIE Gruppe inkl. MLA und KSC'!B32</f>
        <v>368564</v>
      </c>
      <c r="C31" s="3">
        <f>'DE_VIE Gruppe inkl. MLA und KSC'!C32</f>
        <v>370942</v>
      </c>
      <c r="D31" s="3">
        <f>'DE_VIE Gruppe inkl. MLA und KSC'!D32</f>
        <v>431442</v>
      </c>
      <c r="E31" s="3">
        <f>'DE_VIE Gruppe inkl. MLA und KSC'!E32</f>
        <v>576006</v>
      </c>
      <c r="F31" s="3">
        <f>'DE_VIE Gruppe inkl. MLA und KSC'!F32</f>
        <v>639086</v>
      </c>
      <c r="G31" s="3">
        <f>'DE_VIE Gruppe inkl. MLA und KSC'!G32</f>
        <v>674560</v>
      </c>
      <c r="H31" s="3">
        <f>'DE_VIE Gruppe inkl. MLA und KSC'!H32</f>
        <v>778318</v>
      </c>
      <c r="I31" s="3">
        <f>'DE_VIE Gruppe inkl. MLA und KSC'!I32</f>
        <v>747504</v>
      </c>
      <c r="J31" s="3">
        <f>'DE_VIE Gruppe inkl. MLA und KSC'!J32</f>
        <v>712924</v>
      </c>
      <c r="K31" s="3">
        <f>'DE_VIE Gruppe inkl. MLA und KSC'!K32</f>
        <v>697224</v>
      </c>
      <c r="L31" s="3">
        <f>'DE_VIE Gruppe inkl. MLA und KSC'!L32</f>
        <v>408652</v>
      </c>
      <c r="M31" s="3">
        <f>'DE_VIE Gruppe inkl. MLA und KSC'!M32</f>
        <v>364380</v>
      </c>
      <c r="N31" s="5">
        <f>'DE_VIE Gruppe inkl. MLA und KSC'!N32</f>
        <v>-3.2268345151780786</v>
      </c>
      <c r="O31" s="3">
        <f>'DE_VIE Gruppe inkl. MLA und KSC'!O32</f>
        <v>6769602</v>
      </c>
      <c r="P31" s="26">
        <f>'DE_VIE Gruppe inkl. MLA und KSC'!P32</f>
        <v>1.7944239239681803</v>
      </c>
      <c r="Q31" s="20"/>
      <c r="R31" s="20"/>
    </row>
    <row r="32" spans="1:18" x14ac:dyDescent="0.3">
      <c r="A32" s="2" t="s">
        <v>47</v>
      </c>
      <c r="B32" s="3">
        <f>'DE_VIE Gruppe inkl. MLA und KSC'!B33</f>
        <v>18969</v>
      </c>
      <c r="C32" s="3">
        <f>'DE_VIE Gruppe inkl. MLA und KSC'!C33</f>
        <v>18029</v>
      </c>
      <c r="D32" s="3">
        <f>'DE_VIE Gruppe inkl. MLA und KSC'!D33</f>
        <v>20882</v>
      </c>
      <c r="E32" s="3">
        <f>'DE_VIE Gruppe inkl. MLA und KSC'!E33</f>
        <v>25275</v>
      </c>
      <c r="F32" s="3">
        <f>'DE_VIE Gruppe inkl. MLA und KSC'!F33</f>
        <v>27697</v>
      </c>
      <c r="G32" s="3">
        <f>'DE_VIE Gruppe inkl. MLA und KSC'!G33</f>
        <v>28211</v>
      </c>
      <c r="H32" s="3">
        <f>'DE_VIE Gruppe inkl. MLA und KSC'!H33</f>
        <v>29776</v>
      </c>
      <c r="I32" s="3">
        <f>'DE_VIE Gruppe inkl. MLA und KSC'!I33</f>
        <v>29770</v>
      </c>
      <c r="J32" s="3">
        <f>'DE_VIE Gruppe inkl. MLA und KSC'!J33</f>
        <v>28343</v>
      </c>
      <c r="K32" s="3">
        <f>'DE_VIE Gruppe inkl. MLA und KSC'!K33</f>
        <v>27682</v>
      </c>
      <c r="L32" s="3">
        <f>'DE_VIE Gruppe inkl. MLA und KSC'!L33</f>
        <v>21821</v>
      </c>
      <c r="M32" s="3">
        <f>'DE_VIE Gruppe inkl. MLA und KSC'!M33</f>
        <v>22211</v>
      </c>
      <c r="N32" s="5">
        <f>'DE_VIE Gruppe inkl. MLA und KSC'!N33</f>
        <v>8.0774658167485747</v>
      </c>
      <c r="O32" s="3">
        <f>'DE_VIE Gruppe inkl. MLA und KSC'!O33</f>
        <v>298666</v>
      </c>
      <c r="P32" s="26">
        <f>'DE_VIE Gruppe inkl. MLA und KSC'!P33</f>
        <v>7.7843058001558996</v>
      </c>
      <c r="Q32" s="20"/>
      <c r="R32" s="20"/>
    </row>
    <row r="33" spans="1:18" x14ac:dyDescent="0.3">
      <c r="A33" s="2" t="s">
        <v>48</v>
      </c>
      <c r="B33" s="6">
        <f>'DE_VIE Gruppe inkl. MLA und KSC'!B34</f>
        <v>22419229.740000002</v>
      </c>
      <c r="C33" s="6">
        <f>'DE_VIE Gruppe inkl. MLA und KSC'!C34</f>
        <v>22681759.990000002</v>
      </c>
      <c r="D33" s="6">
        <f>'DE_VIE Gruppe inkl. MLA und KSC'!D34</f>
        <v>27867984.390000001</v>
      </c>
      <c r="E33" s="6">
        <f>'DE_VIE Gruppe inkl. MLA und KSC'!E34</f>
        <v>25692839.550000001</v>
      </c>
      <c r="F33" s="6">
        <f>'DE_VIE Gruppe inkl. MLA und KSC'!F34</f>
        <v>26261480.149999999</v>
      </c>
      <c r="G33" s="6">
        <f>'DE_VIE Gruppe inkl. MLA und KSC'!G34</f>
        <v>26568702.719999999</v>
      </c>
      <c r="H33" s="6">
        <f>'DE_VIE Gruppe inkl. MLA und KSC'!H34</f>
        <v>27624659.969999999</v>
      </c>
      <c r="I33" s="6">
        <f>'DE_VIE Gruppe inkl. MLA und KSC'!I34</f>
        <v>25893528.039999999</v>
      </c>
      <c r="J33" s="6">
        <f>'DE_VIE Gruppe inkl. MLA und KSC'!J34</f>
        <v>27350254.399999999</v>
      </c>
      <c r="K33" s="6">
        <f>'DE_VIE Gruppe inkl. MLA und KSC'!K34</f>
        <v>31433910.460000001</v>
      </c>
      <c r="L33" s="6">
        <f>'DE_VIE Gruppe inkl. MLA und KSC'!L34</f>
        <v>29253338.68</v>
      </c>
      <c r="M33" s="6">
        <f>'DE_VIE Gruppe inkl. MLA und KSC'!M34</f>
        <v>27094007.73</v>
      </c>
      <c r="N33" s="5">
        <f>'DE_VIE Gruppe inkl. MLA und KSC'!N34</f>
        <v>21.695466878389947</v>
      </c>
      <c r="O33" s="6">
        <f>'DE_VIE Gruppe inkl. MLA und KSC'!O34</f>
        <v>320141695.81999999</v>
      </c>
      <c r="P33" s="26">
        <f>'DE_VIE Gruppe inkl. MLA und KSC'!P34</f>
        <v>21.140098212422266</v>
      </c>
      <c r="Q33" s="20"/>
      <c r="R33" s="20"/>
    </row>
    <row r="34" spans="1:18" x14ac:dyDescent="0.3">
      <c r="A34" s="2" t="s">
        <v>55</v>
      </c>
      <c r="B34" s="3">
        <f>'DE_VIE Gruppe inkl. MLA und KSC'!B35</f>
        <v>807072.31700000004</v>
      </c>
      <c r="C34" s="3">
        <f>'DE_VIE Gruppe inkl. MLA und KSC'!C35</f>
        <v>768937.45499999996</v>
      </c>
      <c r="D34" s="3">
        <f>'DE_VIE Gruppe inkl. MLA und KSC'!D35</f>
        <v>889982.05299999996</v>
      </c>
      <c r="E34" s="3">
        <f>'DE_VIE Gruppe inkl. MLA und KSC'!E35</f>
        <v>1043252.2940000001</v>
      </c>
      <c r="F34" s="3">
        <f>'DE_VIE Gruppe inkl. MLA und KSC'!F35</f>
        <v>1145280.5619999999</v>
      </c>
      <c r="G34" s="3">
        <f>'DE_VIE Gruppe inkl. MLA und KSC'!G35</f>
        <v>1167381.7860000001</v>
      </c>
      <c r="H34" s="3">
        <f>'DE_VIE Gruppe inkl. MLA und KSC'!H35</f>
        <v>1236636.436</v>
      </c>
      <c r="I34" s="3">
        <f>'DE_VIE Gruppe inkl. MLA und KSC'!I35</f>
        <v>1241099.307</v>
      </c>
      <c r="J34" s="3">
        <f>'DE_VIE Gruppe inkl. MLA und KSC'!J35</f>
        <v>1180937.115</v>
      </c>
      <c r="K34" s="3">
        <f>'DE_VIE Gruppe inkl. MLA und KSC'!K35</f>
        <v>1156062.2039999999</v>
      </c>
      <c r="L34" s="3">
        <f>'DE_VIE Gruppe inkl. MLA und KSC'!L35</f>
        <v>917654.52400000009</v>
      </c>
      <c r="M34" s="3">
        <f>'DE_VIE Gruppe inkl. MLA und KSC'!M35</f>
        <v>942122.50300000003</v>
      </c>
      <c r="N34" s="5">
        <f>'DE_VIE Gruppe inkl. MLA und KSC'!N35</f>
        <v>8.1812549076053287</v>
      </c>
      <c r="O34" s="3">
        <f>'DE_VIE Gruppe inkl. MLA und KSC'!O35</f>
        <v>12496418.556</v>
      </c>
      <c r="P34" s="16">
        <f>'DE_VIE Gruppe inkl. MLA und KSC'!P35</f>
        <v>9.1759574169988589</v>
      </c>
      <c r="Q34" s="20"/>
      <c r="R34" s="20"/>
    </row>
    <row r="35" spans="1:18" x14ac:dyDescent="0.3">
      <c r="A35" s="1"/>
    </row>
    <row r="36" spans="1:18" x14ac:dyDescent="0.3">
      <c r="A36" s="1"/>
    </row>
    <row r="37" spans="1:18" x14ac:dyDescent="0.3">
      <c r="B37" s="31">
        <v>2023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8" x14ac:dyDescent="0.3">
      <c r="A38" s="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 t="s">
        <v>41</v>
      </c>
      <c r="O38" s="22"/>
      <c r="P38" s="23" t="s">
        <v>41</v>
      </c>
    </row>
    <row r="39" spans="1:18" x14ac:dyDescent="0.3">
      <c r="A39" s="1"/>
      <c r="B39" s="23" t="s">
        <v>32</v>
      </c>
      <c r="C39" s="23" t="s">
        <v>33</v>
      </c>
      <c r="D39" s="23" t="s">
        <v>34</v>
      </c>
      <c r="E39" s="23" t="s">
        <v>14</v>
      </c>
      <c r="F39" s="23" t="s">
        <v>35</v>
      </c>
      <c r="G39" s="23" t="s">
        <v>36</v>
      </c>
      <c r="H39" s="23" t="s">
        <v>37</v>
      </c>
      <c r="I39" s="23" t="s">
        <v>15</v>
      </c>
      <c r="J39" s="23" t="s">
        <v>16</v>
      </c>
      <c r="K39" s="23" t="s">
        <v>38</v>
      </c>
      <c r="L39" s="23" t="s">
        <v>18</v>
      </c>
      <c r="M39" s="23" t="s">
        <v>39</v>
      </c>
      <c r="N39" s="23" t="s">
        <v>42</v>
      </c>
      <c r="O39" s="23" t="s">
        <v>40</v>
      </c>
      <c r="P39" s="23" t="s">
        <v>43</v>
      </c>
    </row>
    <row r="40" spans="1:18" x14ac:dyDescent="0.3">
      <c r="A40" s="32" t="s">
        <v>31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</row>
    <row r="41" spans="1:18" x14ac:dyDescent="0.3">
      <c r="A41" s="2" t="s">
        <v>44</v>
      </c>
      <c r="B41" s="3">
        <f>'DE_VIE Gruppe inkl. MLA und KSC'!B42</f>
        <v>1669566</v>
      </c>
      <c r="C41" s="3">
        <f>'DE_VIE Gruppe inkl. MLA und KSC'!C42</f>
        <v>1605099</v>
      </c>
      <c r="D41" s="3">
        <f>'DE_VIE Gruppe inkl. MLA und KSC'!D42</f>
        <v>2050536</v>
      </c>
      <c r="E41" s="3">
        <f>'DE_VIE Gruppe inkl. MLA und KSC'!E42</f>
        <v>2465229</v>
      </c>
      <c r="F41" s="3">
        <f>'DE_VIE Gruppe inkl. MLA und KSC'!F42</f>
        <v>2700725</v>
      </c>
      <c r="G41" s="3">
        <f>'DE_VIE Gruppe inkl. MLA und KSC'!G42</f>
        <v>2836449</v>
      </c>
      <c r="H41" s="3">
        <f>'DE_VIE Gruppe inkl. MLA und KSC'!H42</f>
        <v>3144573</v>
      </c>
      <c r="I41" s="3">
        <f>'DE_VIE Gruppe inkl. MLA und KSC'!I42</f>
        <v>3103896</v>
      </c>
      <c r="J41" s="3">
        <f>'DE_VIE Gruppe inkl. MLA und KSC'!J42</f>
        <v>2919579</v>
      </c>
      <c r="K41" s="3">
        <f>'DE_VIE Gruppe inkl. MLA und KSC'!K42</f>
        <v>2739441</v>
      </c>
      <c r="L41" s="3">
        <f>'DE_VIE Gruppe inkl. MLA und KSC'!L42</f>
        <v>2109407</v>
      </c>
      <c r="M41" s="3">
        <f>'DE_VIE Gruppe inkl. MLA und KSC'!M42</f>
        <v>2188686</v>
      </c>
      <c r="N41" s="5">
        <f>'DE_VIE Gruppe inkl. MLA und KSC'!N42</f>
        <v>13.854294493686648</v>
      </c>
      <c r="O41" s="3">
        <f>'DE_VIE Gruppe inkl. MLA und KSC'!O42</f>
        <v>29533186</v>
      </c>
      <c r="P41" s="26">
        <f>'DE_VIE Gruppe inkl. MLA und KSC'!P42</f>
        <v>24.706613209207127</v>
      </c>
      <c r="R41" s="14"/>
    </row>
    <row r="42" spans="1:18" x14ac:dyDescent="0.3">
      <c r="A42" s="2" t="s">
        <v>45</v>
      </c>
      <c r="B42" s="3">
        <f>'DE_VIE Gruppe inkl. MLA und KSC'!B43</f>
        <v>1326485</v>
      </c>
      <c r="C42" s="3">
        <f>'DE_VIE Gruppe inkl. MLA und KSC'!C43</f>
        <v>1294535</v>
      </c>
      <c r="D42" s="3">
        <f>'DE_VIE Gruppe inkl. MLA und KSC'!D43</f>
        <v>1570892</v>
      </c>
      <c r="E42" s="3">
        <f>'DE_VIE Gruppe inkl. MLA und KSC'!E43</f>
        <v>1894458</v>
      </c>
      <c r="F42" s="3">
        <f>'DE_VIE Gruppe inkl. MLA und KSC'!F43</f>
        <v>2052949</v>
      </c>
      <c r="G42" s="3">
        <f>'DE_VIE Gruppe inkl. MLA und KSC'!G43</f>
        <v>2156112</v>
      </c>
      <c r="H42" s="3">
        <f>'DE_VIE Gruppe inkl. MLA und KSC'!H43</f>
        <v>2394120</v>
      </c>
      <c r="I42" s="3">
        <f>'DE_VIE Gruppe inkl. MLA und KSC'!I43</f>
        <v>2343761</v>
      </c>
      <c r="J42" s="3">
        <f>'DE_VIE Gruppe inkl. MLA und KSC'!J43</f>
        <v>2212439</v>
      </c>
      <c r="K42" s="3">
        <f>'DE_VIE Gruppe inkl. MLA und KSC'!K43</f>
        <v>2086995</v>
      </c>
      <c r="L42" s="3">
        <f>'DE_VIE Gruppe inkl. MLA und KSC'!L43</f>
        <v>1692148</v>
      </c>
      <c r="M42" s="3">
        <f>'DE_VIE Gruppe inkl. MLA und KSC'!M43</f>
        <v>1806440</v>
      </c>
      <c r="N42" s="5">
        <f>'DE_VIE Gruppe inkl. MLA und KSC'!N43</f>
        <v>16.91131595450759</v>
      </c>
      <c r="O42" s="3">
        <f>'DE_VIE Gruppe inkl. MLA und KSC'!O43</f>
        <v>22831334</v>
      </c>
      <c r="P42" s="26">
        <f>'DE_VIE Gruppe inkl. MLA und KSC'!P43</f>
        <v>28.194427748075547</v>
      </c>
      <c r="R42" s="14"/>
    </row>
    <row r="43" spans="1:18" x14ac:dyDescent="0.3">
      <c r="A43" s="2" t="s">
        <v>46</v>
      </c>
      <c r="B43" s="3">
        <f>'DE_VIE Gruppe inkl. MLA und KSC'!B44</f>
        <v>337068</v>
      </c>
      <c r="C43" s="3">
        <f>'DE_VIE Gruppe inkl. MLA und KSC'!C44</f>
        <v>305990</v>
      </c>
      <c r="D43" s="3">
        <f>'DE_VIE Gruppe inkl. MLA und KSC'!D44</f>
        <v>473276</v>
      </c>
      <c r="E43" s="3">
        <f>'DE_VIE Gruppe inkl. MLA und KSC'!E44</f>
        <v>564524</v>
      </c>
      <c r="F43" s="3">
        <f>'DE_VIE Gruppe inkl. MLA und KSC'!F44</f>
        <v>641884</v>
      </c>
      <c r="G43" s="3">
        <f>'DE_VIE Gruppe inkl. MLA und KSC'!G44</f>
        <v>672660</v>
      </c>
      <c r="H43" s="3">
        <f>'DE_VIE Gruppe inkl. MLA und KSC'!H44</f>
        <v>741754</v>
      </c>
      <c r="I43" s="3">
        <f>'DE_VIE Gruppe inkl. MLA und KSC'!I44</f>
        <v>751964</v>
      </c>
      <c r="J43" s="3">
        <f>'DE_VIE Gruppe inkl. MLA und KSC'!J44</f>
        <v>702010</v>
      </c>
      <c r="K43" s="3">
        <f>'DE_VIE Gruppe inkl. MLA und KSC'!K44</f>
        <v>644750</v>
      </c>
      <c r="L43" s="3">
        <f>'DE_VIE Gruppe inkl. MLA und KSC'!L44</f>
        <v>410520</v>
      </c>
      <c r="M43" s="3">
        <f>'DE_VIE Gruppe inkl. MLA und KSC'!M44</f>
        <v>374462</v>
      </c>
      <c r="N43" s="5">
        <f>'DE_VIE Gruppe inkl. MLA und KSC'!N44</f>
        <v>1.3368622165933264</v>
      </c>
      <c r="O43" s="3">
        <f>'DE_VIE Gruppe inkl. MLA und KSC'!O44</f>
        <v>6620862</v>
      </c>
      <c r="P43" s="26">
        <f>'DE_VIE Gruppe inkl. MLA und KSC'!P44</f>
        <v>14.259408951939289</v>
      </c>
      <c r="R43" s="14"/>
    </row>
    <row r="44" spans="1:18" x14ac:dyDescent="0.3">
      <c r="A44" s="2" t="s">
        <v>47</v>
      </c>
      <c r="B44" s="3">
        <f>'DE_VIE Gruppe inkl. MLA und KSC'!B45</f>
        <v>14428</v>
      </c>
      <c r="C44" s="3">
        <f>'DE_VIE Gruppe inkl. MLA und KSC'!C45</f>
        <v>12929</v>
      </c>
      <c r="D44" s="3">
        <f>'DE_VIE Gruppe inkl. MLA und KSC'!D45</f>
        <v>16114</v>
      </c>
      <c r="E44" s="3">
        <f>'DE_VIE Gruppe inkl. MLA und KSC'!E45</f>
        <v>18666</v>
      </c>
      <c r="F44" s="3">
        <f>'DE_VIE Gruppe inkl. MLA und KSC'!F45</f>
        <v>20440</v>
      </c>
      <c r="G44" s="3">
        <f>'DE_VIE Gruppe inkl. MLA und KSC'!G45</f>
        <v>20715</v>
      </c>
      <c r="H44" s="3">
        <f>'DE_VIE Gruppe inkl. MLA und KSC'!H45</f>
        <v>21779</v>
      </c>
      <c r="I44" s="3">
        <f>'DE_VIE Gruppe inkl. MLA und KSC'!I45</f>
        <v>21676</v>
      </c>
      <c r="J44" s="3">
        <f>'DE_VIE Gruppe inkl. MLA und KSC'!J45</f>
        <v>20729</v>
      </c>
      <c r="K44" s="3">
        <f>'DE_VIE Gruppe inkl. MLA und KSC'!K45</f>
        <v>20524</v>
      </c>
      <c r="L44" s="3">
        <f>'DE_VIE Gruppe inkl. MLA und KSC'!L45</f>
        <v>16605</v>
      </c>
      <c r="M44" s="3">
        <f>'DE_VIE Gruppe inkl. MLA und KSC'!M45</f>
        <v>16490</v>
      </c>
      <c r="N44" s="5">
        <f>'DE_VIE Gruppe inkl. MLA und KSC'!N45</f>
        <v>9.1908356509071698</v>
      </c>
      <c r="O44" s="3">
        <f>'DE_VIE Gruppe inkl. MLA und KSC'!O45</f>
        <v>221095</v>
      </c>
      <c r="P44" s="26">
        <f>'DE_VIE Gruppe inkl. MLA und KSC'!P45</f>
        <v>17.346559667112494</v>
      </c>
      <c r="R44" s="14"/>
    </row>
    <row r="45" spans="1:18" x14ac:dyDescent="0.3">
      <c r="A45" s="2" t="s">
        <v>48</v>
      </c>
      <c r="B45" s="6">
        <f>'DE_VIE Gruppe inkl. MLA und KSC'!B46</f>
        <v>17978609.460000001</v>
      </c>
      <c r="C45" s="6">
        <f>'DE_VIE Gruppe inkl. MLA und KSC'!C46</f>
        <v>17658480.07</v>
      </c>
      <c r="D45" s="6">
        <f>'DE_VIE Gruppe inkl. MLA und KSC'!D46</f>
        <v>23236690.870000001</v>
      </c>
      <c r="E45" s="6">
        <f>'DE_VIE Gruppe inkl. MLA und KSC'!E46</f>
        <v>20663599.579999998</v>
      </c>
      <c r="F45" s="6">
        <f>'DE_VIE Gruppe inkl. MLA und KSC'!F46</f>
        <v>20239355.18</v>
      </c>
      <c r="G45" s="6">
        <f>'DE_VIE Gruppe inkl. MLA und KSC'!G46</f>
        <v>20480526.09</v>
      </c>
      <c r="H45" s="6">
        <f>'DE_VIE Gruppe inkl. MLA und KSC'!H46</f>
        <v>20545575.129999999</v>
      </c>
      <c r="I45" s="6">
        <f>'DE_VIE Gruppe inkl. MLA und KSC'!I46</f>
        <v>19796732.789999999</v>
      </c>
      <c r="J45" s="6">
        <f>'DE_VIE Gruppe inkl. MLA und KSC'!J46</f>
        <v>20209203.98</v>
      </c>
      <c r="K45" s="6">
        <f>'DE_VIE Gruppe inkl. MLA und KSC'!K46</f>
        <v>21703998.75</v>
      </c>
      <c r="L45" s="6">
        <f>'DE_VIE Gruppe inkl. MLA und KSC'!L46</f>
        <v>21968525.710000001</v>
      </c>
      <c r="M45" s="6">
        <f>'DE_VIE Gruppe inkl. MLA und KSC'!M46</f>
        <v>20527288.300000001</v>
      </c>
      <c r="N45" s="5">
        <f>'DE_VIE Gruppe inkl. MLA und KSC'!N46</f>
        <v>2.2874782551969286</v>
      </c>
      <c r="O45" s="6">
        <f>'DE_VIE Gruppe inkl. MLA und KSC'!O46</f>
        <v>245008585.91</v>
      </c>
      <c r="P45" s="26">
        <f>'DE_VIE Gruppe inkl. MLA und KSC'!P46</f>
        <v>-2.24568131842523</v>
      </c>
      <c r="R45" s="14"/>
    </row>
    <row r="46" spans="1:18" x14ac:dyDescent="0.3">
      <c r="A46" s="2" t="s">
        <v>55</v>
      </c>
      <c r="B46" s="3">
        <f>'DE_VIE Gruppe inkl. MLA und KSC'!B47</f>
        <v>606781</v>
      </c>
      <c r="C46" s="3">
        <f>'DE_VIE Gruppe inkl. MLA und KSC'!C47</f>
        <v>542190</v>
      </c>
      <c r="D46" s="3">
        <f>'DE_VIE Gruppe inkl. MLA und KSC'!D47</f>
        <v>674061</v>
      </c>
      <c r="E46" s="3">
        <f>'DE_VIE Gruppe inkl. MLA und KSC'!E47</f>
        <v>776703</v>
      </c>
      <c r="F46" s="3">
        <f>'DE_VIE Gruppe inkl. MLA und KSC'!F47</f>
        <v>851284</v>
      </c>
      <c r="G46" s="3">
        <f>'DE_VIE Gruppe inkl. MLA und KSC'!G47</f>
        <v>866341</v>
      </c>
      <c r="H46" s="3">
        <f>'DE_VIE Gruppe inkl. MLA und KSC'!H47</f>
        <v>910858</v>
      </c>
      <c r="I46" s="3">
        <f>'DE_VIE Gruppe inkl. MLA und KSC'!I47</f>
        <v>906302</v>
      </c>
      <c r="J46" s="3">
        <f>'DE_VIE Gruppe inkl. MLA und KSC'!J47</f>
        <v>868051</v>
      </c>
      <c r="K46" s="3">
        <f>'DE_VIE Gruppe inkl. MLA und KSC'!K47</f>
        <v>859225</v>
      </c>
      <c r="L46" s="3">
        <f>'DE_VIE Gruppe inkl. MLA und KSC'!L47</f>
        <v>709045</v>
      </c>
      <c r="M46" s="3">
        <f>'DE_VIE Gruppe inkl. MLA und KSC'!M47</f>
        <v>712118</v>
      </c>
      <c r="N46" s="5">
        <f>'DE_VIE Gruppe inkl. MLA und KSC'!N47</f>
        <v>12.263371631080444</v>
      </c>
      <c r="O46" s="3">
        <f>'DE_VIE Gruppe inkl. MLA und KSC'!O47</f>
        <v>9282959</v>
      </c>
      <c r="P46" s="26">
        <f>'DE_VIE Gruppe inkl. MLA und KSC'!P47</f>
        <v>18.159200592135115</v>
      </c>
      <c r="R46" s="14"/>
    </row>
    <row r="47" spans="1:18" x14ac:dyDescent="0.3">
      <c r="A47" s="32" t="s">
        <v>49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4"/>
      <c r="R47" s="14"/>
    </row>
    <row r="48" spans="1:18" x14ac:dyDescent="0.3">
      <c r="A48" s="2" t="s">
        <v>44</v>
      </c>
      <c r="B48" s="3">
        <f>'DE_VIE Gruppe inkl. MLA und KSC'!B49</f>
        <v>379335</v>
      </c>
      <c r="C48" s="3">
        <f>'DE_VIE Gruppe inkl. MLA und KSC'!C49</f>
        <v>379073</v>
      </c>
      <c r="D48" s="3">
        <f>'DE_VIE Gruppe inkl. MLA und KSC'!D49</f>
        <v>487117</v>
      </c>
      <c r="E48" s="3">
        <f>'DE_VIE Gruppe inkl. MLA und KSC'!E49</f>
        <v>708388</v>
      </c>
      <c r="F48" s="3">
        <f>'DE_VIE Gruppe inkl. MLA und KSC'!F49</f>
        <v>726299</v>
      </c>
      <c r="G48" s="3">
        <f>'DE_VIE Gruppe inkl. MLA und KSC'!G49</f>
        <v>754258</v>
      </c>
      <c r="H48" s="3">
        <f>'DE_VIE Gruppe inkl. MLA und KSC'!H49</f>
        <v>848716</v>
      </c>
      <c r="I48" s="3">
        <f>'DE_VIE Gruppe inkl. MLA und KSC'!I49</f>
        <v>878462</v>
      </c>
      <c r="J48" s="3">
        <f>'DE_VIE Gruppe inkl. MLA und KSC'!J49</f>
        <v>812177</v>
      </c>
      <c r="K48" s="3">
        <f>'DE_VIE Gruppe inkl. MLA und KSC'!K49</f>
        <v>771253</v>
      </c>
      <c r="L48" s="3">
        <f>'DE_VIE Gruppe inkl. MLA und KSC'!L49</f>
        <v>528923</v>
      </c>
      <c r="M48" s="3">
        <f>'DE_VIE Gruppe inkl. MLA und KSC'!M49</f>
        <v>529041</v>
      </c>
      <c r="N48" s="5">
        <f>'DE_VIE Gruppe inkl. MLA und KSC'!N49</f>
        <v>25.523408657359514</v>
      </c>
      <c r="O48" s="3">
        <f>'DE_VIE Gruppe inkl. MLA und KSC'!O49</f>
        <v>7803042</v>
      </c>
      <c r="P48" s="26">
        <f>'DE_VIE Gruppe inkl. MLA und KSC'!P49</f>
        <v>33.360735686528933</v>
      </c>
      <c r="R48" s="14"/>
    </row>
    <row r="49" spans="1:18" x14ac:dyDescent="0.3">
      <c r="A49" s="2" t="s">
        <v>45</v>
      </c>
      <c r="B49" s="3">
        <f>'DE_VIE Gruppe inkl. MLA und KSC'!B50</f>
        <v>377827</v>
      </c>
      <c r="C49" s="3">
        <f>'DE_VIE Gruppe inkl. MLA und KSC'!C50</f>
        <v>378195</v>
      </c>
      <c r="D49" s="3">
        <f>'DE_VIE Gruppe inkl. MLA und KSC'!D50</f>
        <v>485539</v>
      </c>
      <c r="E49" s="3">
        <f>'DE_VIE Gruppe inkl. MLA und KSC'!E50</f>
        <v>704398</v>
      </c>
      <c r="F49" s="3">
        <f>'DE_VIE Gruppe inkl. MLA und KSC'!F50</f>
        <v>723589</v>
      </c>
      <c r="G49" s="3">
        <f>'DE_VIE Gruppe inkl. MLA und KSC'!G50</f>
        <v>750899</v>
      </c>
      <c r="H49" s="3">
        <f>'DE_VIE Gruppe inkl. MLA und KSC'!H50</f>
        <v>845304</v>
      </c>
      <c r="I49" s="3">
        <f>'DE_VIE Gruppe inkl. MLA und KSC'!I50</f>
        <v>875277</v>
      </c>
      <c r="J49" s="3">
        <f>'DE_VIE Gruppe inkl. MLA und KSC'!J50</f>
        <v>808789</v>
      </c>
      <c r="K49" s="3">
        <f>'DE_VIE Gruppe inkl. MLA und KSC'!K50</f>
        <v>768893</v>
      </c>
      <c r="L49" s="3">
        <f>'DE_VIE Gruppe inkl. MLA und KSC'!L50</f>
        <v>527936</v>
      </c>
      <c r="M49" s="3">
        <f>'DE_VIE Gruppe inkl. MLA und KSC'!M50</f>
        <v>526972</v>
      </c>
      <c r="N49" s="5">
        <f>'DE_VIE Gruppe inkl. MLA und KSC'!N50</f>
        <v>25.72156561487553</v>
      </c>
      <c r="O49" s="3">
        <f>'DE_VIE Gruppe inkl. MLA und KSC'!O50</f>
        <v>7773618</v>
      </c>
      <c r="P49" s="26">
        <f>'DE_VIE Gruppe inkl. MLA und KSC'!P50</f>
        <v>33.115458933558187</v>
      </c>
      <c r="R49" s="14"/>
    </row>
    <row r="50" spans="1:18" x14ac:dyDescent="0.3">
      <c r="A50" s="2" t="s">
        <v>46</v>
      </c>
      <c r="B50" s="3">
        <f>'DE_VIE Gruppe inkl. MLA und KSC'!B51</f>
        <v>1504</v>
      </c>
      <c r="C50" s="3">
        <f>'DE_VIE Gruppe inkl. MLA und KSC'!C51</f>
        <v>878</v>
      </c>
      <c r="D50" s="3">
        <f>'DE_VIE Gruppe inkl. MLA und KSC'!D51</f>
        <v>1576</v>
      </c>
      <c r="E50" s="3">
        <f>'DE_VIE Gruppe inkl. MLA und KSC'!E51</f>
        <v>3986</v>
      </c>
      <c r="F50" s="3">
        <f>'DE_VIE Gruppe inkl. MLA und KSC'!F51</f>
        <v>2710</v>
      </c>
      <c r="G50" s="3">
        <f>'DE_VIE Gruppe inkl. MLA und KSC'!G51</f>
        <v>3358</v>
      </c>
      <c r="H50" s="3">
        <f>'DE_VIE Gruppe inkl. MLA und KSC'!H51</f>
        <v>3412</v>
      </c>
      <c r="I50" s="3">
        <f>'DE_VIE Gruppe inkl. MLA und KSC'!I51</f>
        <v>3182</v>
      </c>
      <c r="J50" s="3">
        <f>'DE_VIE Gruppe inkl. MLA und KSC'!J51</f>
        <v>3386</v>
      </c>
      <c r="K50" s="3">
        <f>'DE_VIE Gruppe inkl. MLA und KSC'!K51</f>
        <v>2360</v>
      </c>
      <c r="L50" s="3">
        <f>'DE_VIE Gruppe inkl. MLA und KSC'!L51</f>
        <v>986</v>
      </c>
      <c r="M50" s="3">
        <f>'DE_VIE Gruppe inkl. MLA und KSC'!M51</f>
        <v>2068</v>
      </c>
      <c r="N50" s="5">
        <f>'DE_VIE Gruppe inkl. MLA und KSC'!N51</f>
        <v>-10.243055555555557</v>
      </c>
      <c r="O50" s="3">
        <f>'DE_VIE Gruppe inkl. MLA und KSC'!O51</f>
        <v>29406</v>
      </c>
      <c r="P50" s="26">
        <f>'DE_VIE Gruppe inkl. MLA und KSC'!P51</f>
        <v>160.73771945380386</v>
      </c>
      <c r="R50" s="14"/>
    </row>
    <row r="51" spans="1:18" x14ac:dyDescent="0.3">
      <c r="A51" s="2" t="s">
        <v>47</v>
      </c>
      <c r="B51" s="3">
        <f>'DE_VIE Gruppe inkl. MLA und KSC'!B52</f>
        <v>2845</v>
      </c>
      <c r="C51" s="3">
        <f>'DE_VIE Gruppe inkl. MLA und KSC'!C52</f>
        <v>2636</v>
      </c>
      <c r="D51" s="3">
        <f>'DE_VIE Gruppe inkl. MLA und KSC'!D52</f>
        <v>3344</v>
      </c>
      <c r="E51" s="3">
        <f>'DE_VIE Gruppe inkl. MLA und KSC'!E52</f>
        <v>4680</v>
      </c>
      <c r="F51" s="3">
        <f>'DE_VIE Gruppe inkl. MLA und KSC'!F52</f>
        <v>4925</v>
      </c>
      <c r="G51" s="3">
        <f>'DE_VIE Gruppe inkl. MLA und KSC'!G52</f>
        <v>4909</v>
      </c>
      <c r="H51" s="3">
        <f>'DE_VIE Gruppe inkl. MLA und KSC'!H52</f>
        <v>5304</v>
      </c>
      <c r="I51" s="3">
        <f>'DE_VIE Gruppe inkl. MLA und KSC'!I52</f>
        <v>5341</v>
      </c>
      <c r="J51" s="3">
        <f>'DE_VIE Gruppe inkl. MLA und KSC'!J52</f>
        <v>5046</v>
      </c>
      <c r="K51" s="3">
        <f>'DE_VIE Gruppe inkl. MLA und KSC'!K52</f>
        <v>5058</v>
      </c>
      <c r="L51" s="3">
        <f>'DE_VIE Gruppe inkl. MLA und KSC'!L52</f>
        <v>3503</v>
      </c>
      <c r="M51" s="3">
        <f>'DE_VIE Gruppe inkl. MLA und KSC'!M52</f>
        <v>3762</v>
      </c>
      <c r="N51" s="5">
        <f>'DE_VIE Gruppe inkl. MLA und KSC'!N52</f>
        <v>25.567423230974629</v>
      </c>
      <c r="O51" s="3">
        <f>'DE_VIE Gruppe inkl. MLA und KSC'!O52</f>
        <v>51353</v>
      </c>
      <c r="P51" s="26">
        <f>'DE_VIE Gruppe inkl. MLA und KSC'!P52</f>
        <v>27.253128484698298</v>
      </c>
      <c r="R51" s="14"/>
    </row>
    <row r="52" spans="1:18" x14ac:dyDescent="0.3">
      <c r="A52" s="2" t="s">
        <v>48</v>
      </c>
      <c r="B52" s="6">
        <f>'DE_VIE Gruppe inkl. MLA und KSC'!B53</f>
        <v>1499408</v>
      </c>
      <c r="C52" s="6">
        <f>'DE_VIE Gruppe inkl. MLA und KSC'!C53</f>
        <v>1406795</v>
      </c>
      <c r="D52" s="6">
        <f>'DE_VIE Gruppe inkl. MLA und KSC'!D53</f>
        <v>1705104</v>
      </c>
      <c r="E52" s="6">
        <f>'DE_VIE Gruppe inkl. MLA und KSC'!E53</f>
        <v>1298101</v>
      </c>
      <c r="F52" s="6">
        <f>'DE_VIE Gruppe inkl. MLA und KSC'!F53</f>
        <v>1733725</v>
      </c>
      <c r="G52" s="6">
        <f>'DE_VIE Gruppe inkl. MLA und KSC'!G53</f>
        <v>1567514</v>
      </c>
      <c r="H52" s="6">
        <f>'DE_VIE Gruppe inkl. MLA und KSC'!H53</f>
        <v>1408818</v>
      </c>
      <c r="I52" s="6">
        <f>'DE_VIE Gruppe inkl. MLA und KSC'!I53</f>
        <v>1455933</v>
      </c>
      <c r="J52" s="6">
        <f>'DE_VIE Gruppe inkl. MLA und KSC'!J53</f>
        <v>1599388</v>
      </c>
      <c r="K52" s="6">
        <f>'DE_VIE Gruppe inkl. MLA und KSC'!K53</f>
        <v>1987397</v>
      </c>
      <c r="L52" s="6">
        <f>'DE_VIE Gruppe inkl. MLA und KSC'!L53</f>
        <v>1865422</v>
      </c>
      <c r="M52" s="6">
        <f>'DE_VIE Gruppe inkl. MLA und KSC'!M53</f>
        <v>1736332</v>
      </c>
      <c r="N52" s="5">
        <f>'DE_VIE Gruppe inkl. MLA und KSC'!N53</f>
        <v>36.224356902335764</v>
      </c>
      <c r="O52" s="6">
        <f>'DE_VIE Gruppe inkl. MLA und KSC'!O53</f>
        <v>19263937</v>
      </c>
      <c r="P52" s="26">
        <f>'DE_VIE Gruppe inkl. MLA und KSC'!P53</f>
        <v>17.963519490834855</v>
      </c>
      <c r="R52" s="14"/>
    </row>
    <row r="53" spans="1:18" x14ac:dyDescent="0.3">
      <c r="A53" s="2" t="s">
        <v>55</v>
      </c>
      <c r="B53" s="3">
        <f>'DE_VIE Gruppe inkl. MLA und KSC'!B54</f>
        <v>113202.182</v>
      </c>
      <c r="C53" s="3">
        <f>'DE_VIE Gruppe inkl. MLA und KSC'!C54</f>
        <v>104359.62</v>
      </c>
      <c r="D53" s="3">
        <f>'DE_VIE Gruppe inkl. MLA und KSC'!D54</f>
        <v>130904.51900000001</v>
      </c>
      <c r="E53" s="3">
        <f>'DE_VIE Gruppe inkl. MLA und KSC'!E54</f>
        <v>182192.9500000001</v>
      </c>
      <c r="F53" s="3">
        <f>'DE_VIE Gruppe inkl. MLA und KSC'!F54</f>
        <v>191868.61100000003</v>
      </c>
      <c r="G53" s="3">
        <f>'DE_VIE Gruppe inkl. MLA und KSC'!G54</f>
        <v>190446.03500000003</v>
      </c>
      <c r="H53" s="3">
        <f>'DE_VIE Gruppe inkl. MLA und KSC'!H54</f>
        <v>205339.82800000001</v>
      </c>
      <c r="I53" s="3">
        <f>'DE_VIE Gruppe inkl. MLA und KSC'!I54</f>
        <v>207998.10500000004</v>
      </c>
      <c r="J53" s="3">
        <f>'DE_VIE Gruppe inkl. MLA und KSC'!J54</f>
        <v>197276.28999999998</v>
      </c>
      <c r="K53" s="3">
        <f>'DE_VIE Gruppe inkl. MLA und KSC'!K54</f>
        <v>198331.47499999998</v>
      </c>
      <c r="L53" s="3">
        <f>'DE_VIE Gruppe inkl. MLA und KSC'!L54</f>
        <v>139974.14200000002</v>
      </c>
      <c r="M53" s="3">
        <f>'DE_VIE Gruppe inkl. MLA und KSC'!M54</f>
        <v>149508.07499999995</v>
      </c>
      <c r="N53" s="5">
        <f>'DE_VIE Gruppe inkl. MLA und KSC'!N54</f>
        <v>25.760684875045172</v>
      </c>
      <c r="O53" s="3">
        <f>'DE_VIE Gruppe inkl. MLA und KSC'!O54</f>
        <v>2011401.8320000002</v>
      </c>
      <c r="P53" s="26">
        <f>'DE_VIE Gruppe inkl. MLA und KSC'!P54</f>
        <v>28.574064128224276</v>
      </c>
      <c r="R53" s="14"/>
    </row>
    <row r="54" spans="1:18" x14ac:dyDescent="0.3">
      <c r="A54" s="32" t="s">
        <v>50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4"/>
      <c r="R54" s="14"/>
    </row>
    <row r="55" spans="1:18" x14ac:dyDescent="0.3">
      <c r="A55" s="2" t="s">
        <v>44</v>
      </c>
      <c r="B55" s="3">
        <f>'DE_VIE Gruppe inkl. MLA und KSC'!B56</f>
        <v>27456</v>
      </c>
      <c r="C55" s="3">
        <f>'DE_VIE Gruppe inkl. MLA und KSC'!C56</f>
        <v>28555</v>
      </c>
      <c r="D55" s="3">
        <f>'DE_VIE Gruppe inkl. MLA und KSC'!D56</f>
        <v>35069</v>
      </c>
      <c r="E55" s="3">
        <f>'DE_VIE Gruppe inkl. MLA und KSC'!E56</f>
        <v>41648</v>
      </c>
      <c r="F55" s="3">
        <f>'DE_VIE Gruppe inkl. MLA und KSC'!F56</f>
        <v>42511</v>
      </c>
      <c r="G55" s="3">
        <f>'DE_VIE Gruppe inkl. MLA und KSC'!G56</f>
        <v>70880</v>
      </c>
      <c r="H55" s="3">
        <f>'DE_VIE Gruppe inkl. MLA und KSC'!H56</f>
        <v>96872</v>
      </c>
      <c r="I55" s="3">
        <f>'DE_VIE Gruppe inkl. MLA und KSC'!I56</f>
        <v>103204</v>
      </c>
      <c r="J55" s="3">
        <f>'DE_VIE Gruppe inkl. MLA und KSC'!J56</f>
        <v>69267</v>
      </c>
      <c r="K55" s="3">
        <f>'DE_VIE Gruppe inkl. MLA und KSC'!K56</f>
        <v>41110</v>
      </c>
      <c r="L55" s="3">
        <f>'DE_VIE Gruppe inkl. MLA und KSC'!L56</f>
        <v>31557</v>
      </c>
      <c r="M55" s="3">
        <f>'DE_VIE Gruppe inkl. MLA und KSC'!M56</f>
        <v>33883</v>
      </c>
      <c r="N55" s="5">
        <f>'DE_VIE Gruppe inkl. MLA und KSC'!N56</f>
        <v>23.950102429031304</v>
      </c>
      <c r="O55" s="3">
        <f>'DE_VIE Gruppe inkl. MLA und KSC'!O56</f>
        <v>622012</v>
      </c>
      <c r="P55" s="26">
        <f>'DE_VIE Gruppe inkl. MLA und KSC'!P56</f>
        <v>15.240973118986778</v>
      </c>
      <c r="R55" s="14"/>
    </row>
    <row r="56" spans="1:18" x14ac:dyDescent="0.3">
      <c r="A56" s="2" t="s">
        <v>45</v>
      </c>
      <c r="B56" s="3">
        <f>'DE_VIE Gruppe inkl. MLA und KSC'!B57</f>
        <v>27456</v>
      </c>
      <c r="C56" s="3">
        <f>'DE_VIE Gruppe inkl. MLA und KSC'!C57</f>
        <v>28555</v>
      </c>
      <c r="D56" s="3">
        <f>'DE_VIE Gruppe inkl. MLA und KSC'!D57</f>
        <v>35069</v>
      </c>
      <c r="E56" s="3">
        <f>'DE_VIE Gruppe inkl. MLA und KSC'!E57</f>
        <v>41648</v>
      </c>
      <c r="F56" s="3">
        <f>'DE_VIE Gruppe inkl. MLA und KSC'!F57</f>
        <v>42511</v>
      </c>
      <c r="G56" s="3">
        <f>'DE_VIE Gruppe inkl. MLA und KSC'!G57</f>
        <v>70880</v>
      </c>
      <c r="H56" s="3">
        <f>'DE_VIE Gruppe inkl. MLA und KSC'!H57</f>
        <v>96872</v>
      </c>
      <c r="I56" s="3">
        <f>'DE_VIE Gruppe inkl. MLA und KSC'!I57</f>
        <v>103204</v>
      </c>
      <c r="J56" s="3">
        <f>'DE_VIE Gruppe inkl. MLA und KSC'!J57</f>
        <v>69267</v>
      </c>
      <c r="K56" s="3">
        <f>'DE_VIE Gruppe inkl. MLA und KSC'!K57</f>
        <v>41110</v>
      </c>
      <c r="L56" s="3">
        <f>'DE_VIE Gruppe inkl. MLA und KSC'!L57</f>
        <v>31557</v>
      </c>
      <c r="M56" s="3">
        <f>'DE_VIE Gruppe inkl. MLA und KSC'!M57</f>
        <v>33883</v>
      </c>
      <c r="N56" s="5">
        <f>'DE_VIE Gruppe inkl. MLA und KSC'!N57</f>
        <v>24.095370641664225</v>
      </c>
      <c r="O56" s="3">
        <f>'DE_VIE Gruppe inkl. MLA und KSC'!O57</f>
        <v>622012</v>
      </c>
      <c r="P56" s="26">
        <f>'DE_VIE Gruppe inkl. MLA und KSC'!P57</f>
        <v>15.356383146423735</v>
      </c>
      <c r="R56" s="14"/>
    </row>
    <row r="57" spans="1:18" x14ac:dyDescent="0.3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>
        <f>'DE_VIE Gruppe inkl. MLA und KSC'!O58</f>
        <v>0</v>
      </c>
      <c r="P57" s="26"/>
      <c r="R57" s="14"/>
    </row>
    <row r="58" spans="1:18" x14ac:dyDescent="0.3">
      <c r="A58" s="2" t="s">
        <v>47</v>
      </c>
      <c r="B58" s="3">
        <f>'DE_VIE Gruppe inkl. MLA und KSC'!B59</f>
        <v>220</v>
      </c>
      <c r="C58" s="3">
        <f>'DE_VIE Gruppe inkl. MLA und KSC'!C59</f>
        <v>218</v>
      </c>
      <c r="D58" s="3">
        <f>'DE_VIE Gruppe inkl. MLA und KSC'!D59</f>
        <v>281</v>
      </c>
      <c r="E58" s="3">
        <f>'DE_VIE Gruppe inkl. MLA und KSC'!E59</f>
        <v>327</v>
      </c>
      <c r="F58" s="3">
        <f>'DE_VIE Gruppe inkl. MLA und KSC'!F59</f>
        <v>344</v>
      </c>
      <c r="G58" s="3">
        <f>'DE_VIE Gruppe inkl. MLA und KSC'!G59</f>
        <v>546</v>
      </c>
      <c r="H58" s="3">
        <f>'DE_VIE Gruppe inkl. MLA und KSC'!H59</f>
        <v>633</v>
      </c>
      <c r="I58" s="3">
        <f>'DE_VIE Gruppe inkl. MLA und KSC'!I59</f>
        <v>664</v>
      </c>
      <c r="J58" s="3">
        <f>'DE_VIE Gruppe inkl. MLA und KSC'!J59</f>
        <v>518</v>
      </c>
      <c r="K58" s="3">
        <f>'DE_VIE Gruppe inkl. MLA und KSC'!K59</f>
        <v>322</v>
      </c>
      <c r="L58" s="3">
        <f>'DE_VIE Gruppe inkl. MLA und KSC'!L59</f>
        <v>276</v>
      </c>
      <c r="M58" s="3">
        <f>'DE_VIE Gruppe inkl. MLA und KSC'!M59</f>
        <v>299</v>
      </c>
      <c r="N58" s="5">
        <f>'DE_VIE Gruppe inkl. MLA und KSC'!N59</f>
        <v>31.718061674008812</v>
      </c>
      <c r="O58" s="3">
        <f>'DE_VIE Gruppe inkl. MLA und KSC'!O59</f>
        <v>4648</v>
      </c>
      <c r="P58" s="26">
        <f>'DE_VIE Gruppe inkl. MLA und KSC'!P59</f>
        <v>5.6844020009094942</v>
      </c>
      <c r="R58" s="14"/>
    </row>
    <row r="59" spans="1:18" x14ac:dyDescent="0.3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>
        <f>'DE_VIE Gruppe inkl. MLA und KSC'!O60</f>
        <v>0</v>
      </c>
      <c r="P59" s="26"/>
      <c r="R59" s="14"/>
    </row>
    <row r="60" spans="1:18" x14ac:dyDescent="0.3">
      <c r="A60" s="2" t="s">
        <v>55</v>
      </c>
      <c r="B60" s="3">
        <f>'DE_VIE Gruppe inkl. MLA und KSC'!B61</f>
        <v>6949</v>
      </c>
      <c r="C60" s="3">
        <f>'DE_VIE Gruppe inkl. MLA und KSC'!C61</f>
        <v>6929</v>
      </c>
      <c r="D60" s="3">
        <f>'DE_VIE Gruppe inkl. MLA und KSC'!D61</f>
        <v>8948</v>
      </c>
      <c r="E60" s="3">
        <f>'DE_VIE Gruppe inkl. MLA und KSC'!E61</f>
        <v>10025</v>
      </c>
      <c r="F60" s="3">
        <f>'DE_VIE Gruppe inkl. MLA und KSC'!F61</f>
        <v>10587</v>
      </c>
      <c r="G60" s="3">
        <f>'DE_VIE Gruppe inkl. MLA und KSC'!G61</f>
        <v>18474</v>
      </c>
      <c r="H60" s="3">
        <f>'DE_VIE Gruppe inkl. MLA und KSC'!H61</f>
        <v>21872</v>
      </c>
      <c r="I60" s="3">
        <f>'DE_VIE Gruppe inkl. MLA und KSC'!I61</f>
        <v>23185</v>
      </c>
      <c r="J60" s="3">
        <f>'DE_VIE Gruppe inkl. MLA und KSC'!J61</f>
        <v>17550</v>
      </c>
      <c r="K60" s="3">
        <f>'DE_VIE Gruppe inkl. MLA und KSC'!K61</f>
        <v>9706</v>
      </c>
      <c r="L60" s="3">
        <f>'DE_VIE Gruppe inkl. MLA und KSC'!L61</f>
        <v>8293</v>
      </c>
      <c r="M60" s="3">
        <f>'DE_VIE Gruppe inkl. MLA und KSC'!M61</f>
        <v>9248</v>
      </c>
      <c r="N60" s="5">
        <f>'DE_VIE Gruppe inkl. MLA und KSC'!N61</f>
        <v>28.90995260663507</v>
      </c>
      <c r="O60" s="3">
        <f>'DE_VIE Gruppe inkl. MLA und KSC'!O61</f>
        <v>151766</v>
      </c>
      <c r="P60" s="26">
        <f>'DE_VIE Gruppe inkl. MLA und KSC'!P61</f>
        <v>4.6690943198433033</v>
      </c>
      <c r="R60" s="14"/>
    </row>
    <row r="61" spans="1:18" x14ac:dyDescent="0.3">
      <c r="A61" s="32" t="s">
        <v>51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4"/>
      <c r="R61" s="14"/>
    </row>
    <row r="62" spans="1:18" x14ac:dyDescent="0.3">
      <c r="A62" s="2" t="s">
        <v>44</v>
      </c>
      <c r="B62" s="3">
        <f>'DE_VIE Gruppe inkl. MLA und KSC'!B63</f>
        <v>2076357</v>
      </c>
      <c r="C62" s="3">
        <f>'DE_VIE Gruppe inkl. MLA und KSC'!C63</f>
        <v>2012727</v>
      </c>
      <c r="D62" s="3">
        <f>'DE_VIE Gruppe inkl. MLA und KSC'!D63</f>
        <v>2572722</v>
      </c>
      <c r="E62" s="3">
        <f>'DE_VIE Gruppe inkl. MLA und KSC'!E63</f>
        <v>3215265</v>
      </c>
      <c r="F62" s="3">
        <f>'DE_VIE Gruppe inkl. MLA und KSC'!F63</f>
        <v>3469535</v>
      </c>
      <c r="G62" s="3">
        <f>'DE_VIE Gruppe inkl. MLA und KSC'!G63</f>
        <v>3661587</v>
      </c>
      <c r="H62" s="3">
        <f>'DE_VIE Gruppe inkl. MLA und KSC'!H63</f>
        <v>4090161</v>
      </c>
      <c r="I62" s="3">
        <f>'DE_VIE Gruppe inkl. MLA und KSC'!I63</f>
        <v>4085562</v>
      </c>
      <c r="J62" s="3">
        <f>'DE_VIE Gruppe inkl. MLA und KSC'!J63</f>
        <v>3801023</v>
      </c>
      <c r="K62" s="3">
        <f>'DE_VIE Gruppe inkl. MLA und KSC'!K63</f>
        <v>3551804</v>
      </c>
      <c r="L62" s="3">
        <f>'DE_VIE Gruppe inkl. MLA und KSC'!L63</f>
        <v>2669887</v>
      </c>
      <c r="M62" s="3">
        <f>'DE_VIE Gruppe inkl. MLA und KSC'!M63</f>
        <v>2751610</v>
      </c>
      <c r="N62" s="5">
        <f>'DE_VIE Gruppe inkl. MLA und KSC'!N63</f>
        <v>16.044840481097665</v>
      </c>
      <c r="O62" s="3">
        <f>'DE_VIE Gruppe inkl. MLA und KSC'!O63</f>
        <v>37958240</v>
      </c>
      <c r="P62" s="26">
        <f>'DE_VIE Gruppe inkl. MLA und KSC'!P63</f>
        <v>26.220494217380196</v>
      </c>
      <c r="R62" s="14"/>
    </row>
    <row r="63" spans="1:18" x14ac:dyDescent="0.3">
      <c r="A63" s="2" t="s">
        <v>45</v>
      </c>
      <c r="B63" s="3">
        <f>'DE_VIE Gruppe inkl. MLA und KSC'!B64</f>
        <v>1731768</v>
      </c>
      <c r="C63" s="3">
        <f>'DE_VIE Gruppe inkl. MLA und KSC'!C64</f>
        <v>1701285</v>
      </c>
      <c r="D63" s="3">
        <f>'DE_VIE Gruppe inkl. MLA und KSC'!D64</f>
        <v>2091500</v>
      </c>
      <c r="E63" s="3">
        <f>'DE_VIE Gruppe inkl. MLA und KSC'!E64</f>
        <v>2640504</v>
      </c>
      <c r="F63" s="3">
        <f>'DE_VIE Gruppe inkl. MLA und KSC'!F64</f>
        <v>2819049</v>
      </c>
      <c r="G63" s="3">
        <f>'DE_VIE Gruppe inkl. MLA und KSC'!G64</f>
        <v>2977891</v>
      </c>
      <c r="H63" s="3">
        <f>'DE_VIE Gruppe inkl. MLA und KSC'!H64</f>
        <v>3336296</v>
      </c>
      <c r="I63" s="3">
        <f>'DE_VIE Gruppe inkl. MLA und KSC'!I64</f>
        <v>3322242</v>
      </c>
      <c r="J63" s="3">
        <f>'DE_VIE Gruppe inkl. MLA und KSC'!J64</f>
        <v>3090495</v>
      </c>
      <c r="K63" s="3">
        <f>'DE_VIE Gruppe inkl. MLA und KSC'!K64</f>
        <v>2896998</v>
      </c>
      <c r="L63" s="3">
        <f>'DE_VIE Gruppe inkl. MLA und KSC'!L64</f>
        <v>2251641</v>
      </c>
      <c r="M63" s="3">
        <f>'DE_VIE Gruppe inkl. MLA und KSC'!M64</f>
        <v>2367295</v>
      </c>
      <c r="N63" s="5">
        <f>'DE_VIE Gruppe inkl. MLA und KSC'!N64</f>
        <v>18.864038393270931</v>
      </c>
      <c r="O63" s="3">
        <f>'DE_VIE Gruppe inkl. MLA und KSC'!O64</f>
        <v>31226964</v>
      </c>
      <c r="P63" s="26">
        <f>'DE_VIE Gruppe inkl. MLA und KSC'!P64</f>
        <v>29.096297589819329</v>
      </c>
      <c r="R63" s="14"/>
    </row>
    <row r="64" spans="1:18" x14ac:dyDescent="0.3">
      <c r="A64" s="2" t="s">
        <v>46</v>
      </c>
      <c r="B64" s="3">
        <f>'DE_VIE Gruppe inkl. MLA und KSC'!B65</f>
        <v>338572</v>
      </c>
      <c r="C64" s="3">
        <f>'DE_VIE Gruppe inkl. MLA und KSC'!C65</f>
        <v>306868</v>
      </c>
      <c r="D64" s="3">
        <f>'DE_VIE Gruppe inkl. MLA und KSC'!D65</f>
        <v>474852</v>
      </c>
      <c r="E64" s="3">
        <f>'DE_VIE Gruppe inkl. MLA und KSC'!E65</f>
        <v>568510</v>
      </c>
      <c r="F64" s="3">
        <f>'DE_VIE Gruppe inkl. MLA und KSC'!F65</f>
        <v>644594</v>
      </c>
      <c r="G64" s="3">
        <f>'DE_VIE Gruppe inkl. MLA und KSC'!G65</f>
        <v>676018</v>
      </c>
      <c r="H64" s="3">
        <f>'DE_VIE Gruppe inkl. MLA und KSC'!H65</f>
        <v>745166</v>
      </c>
      <c r="I64" s="3">
        <f>'DE_VIE Gruppe inkl. MLA und KSC'!I65</f>
        <v>755146</v>
      </c>
      <c r="J64" s="3">
        <f>'DE_VIE Gruppe inkl. MLA und KSC'!J65</f>
        <v>705396</v>
      </c>
      <c r="K64" s="3">
        <f>'DE_VIE Gruppe inkl. MLA und KSC'!K65</f>
        <v>647110</v>
      </c>
      <c r="L64" s="3">
        <f>'DE_VIE Gruppe inkl. MLA und KSC'!L65</f>
        <v>411506</v>
      </c>
      <c r="M64" s="3">
        <f>'DE_VIE Gruppe inkl. MLA und KSC'!M65</f>
        <v>376530</v>
      </c>
      <c r="N64" s="5">
        <f>'DE_VIE Gruppe inkl. MLA und KSC'!N65</f>
        <v>1.2651078730373966</v>
      </c>
      <c r="O64" s="3">
        <f>'DE_VIE Gruppe inkl. MLA und KSC'!O65</f>
        <v>6650268</v>
      </c>
      <c r="P64" s="26">
        <f>'DE_VIE Gruppe inkl. MLA und KSC'!P65</f>
        <v>14.543945726615126</v>
      </c>
      <c r="R64" s="14"/>
    </row>
    <row r="65" spans="1:18" x14ac:dyDescent="0.3">
      <c r="A65" s="2" t="s">
        <v>47</v>
      </c>
      <c r="B65" s="3">
        <f>'DE_VIE Gruppe inkl. MLA und KSC'!B66</f>
        <v>17493</v>
      </c>
      <c r="C65" s="3">
        <f>'DE_VIE Gruppe inkl. MLA und KSC'!C66</f>
        <v>15783</v>
      </c>
      <c r="D65" s="3">
        <f>'DE_VIE Gruppe inkl. MLA und KSC'!D66</f>
        <v>19739</v>
      </c>
      <c r="E65" s="3">
        <f>'DE_VIE Gruppe inkl. MLA und KSC'!E66</f>
        <v>23673</v>
      </c>
      <c r="F65" s="3">
        <f>'DE_VIE Gruppe inkl. MLA und KSC'!F66</f>
        <v>25709</v>
      </c>
      <c r="G65" s="3">
        <f>'DE_VIE Gruppe inkl. MLA und KSC'!G66</f>
        <v>26170</v>
      </c>
      <c r="H65" s="3">
        <f>'DE_VIE Gruppe inkl. MLA und KSC'!H66</f>
        <v>27716</v>
      </c>
      <c r="I65" s="3">
        <f>'DE_VIE Gruppe inkl. MLA und KSC'!I66</f>
        <v>27681</v>
      </c>
      <c r="J65" s="3">
        <f>'DE_VIE Gruppe inkl. MLA und KSC'!J66</f>
        <v>26293</v>
      </c>
      <c r="K65" s="3">
        <f>'DE_VIE Gruppe inkl. MLA und KSC'!K66</f>
        <v>25904</v>
      </c>
      <c r="L65" s="3">
        <f>'DE_VIE Gruppe inkl. MLA und KSC'!L66</f>
        <v>20384</v>
      </c>
      <c r="M65" s="3">
        <f>'DE_VIE Gruppe inkl. MLA und KSC'!M66</f>
        <v>20551</v>
      </c>
      <c r="N65" s="5">
        <f>'DE_VIE Gruppe inkl. MLA und KSC'!N66</f>
        <v>12.147339699863569</v>
      </c>
      <c r="O65" s="3">
        <f>'DE_VIE Gruppe inkl. MLA und KSC'!O66</f>
        <v>277096</v>
      </c>
      <c r="P65" s="26">
        <f>'DE_VIE Gruppe inkl. MLA und KSC'!P66</f>
        <v>18.841163982587439</v>
      </c>
      <c r="R65" s="14"/>
    </row>
    <row r="66" spans="1:18" x14ac:dyDescent="0.3">
      <c r="A66" s="2" t="s">
        <v>48</v>
      </c>
      <c r="B66" s="6">
        <f>'DE_VIE Gruppe inkl. MLA und KSC'!B67</f>
        <v>19478017.460000001</v>
      </c>
      <c r="C66" s="6">
        <f>'DE_VIE Gruppe inkl. MLA und KSC'!C67</f>
        <v>19065275.07</v>
      </c>
      <c r="D66" s="6">
        <f>'DE_VIE Gruppe inkl. MLA und KSC'!D67</f>
        <v>24941802.870000001</v>
      </c>
      <c r="E66" s="6">
        <f>'DE_VIE Gruppe inkl. MLA und KSC'!E67</f>
        <v>21961727.579999998</v>
      </c>
      <c r="F66" s="6">
        <f>'DE_VIE Gruppe inkl. MLA und KSC'!F67</f>
        <v>21973189.18</v>
      </c>
      <c r="G66" s="6">
        <f>'DE_VIE Gruppe inkl. MLA und KSC'!G67</f>
        <v>22048118.09</v>
      </c>
      <c r="H66" s="6">
        <f>'DE_VIE Gruppe inkl. MLA und KSC'!H67</f>
        <v>21954445.129999999</v>
      </c>
      <c r="I66" s="6">
        <f>'DE_VIE Gruppe inkl. MLA und KSC'!I67</f>
        <v>21252732.789999999</v>
      </c>
      <c r="J66" s="6">
        <f>'DE_VIE Gruppe inkl. MLA und KSC'!J67</f>
        <v>21808779.98</v>
      </c>
      <c r="K66" s="6">
        <f>'DE_VIE Gruppe inkl. MLA und KSC'!K67</f>
        <v>23691857.75</v>
      </c>
      <c r="L66" s="6">
        <f>'DE_VIE Gruppe inkl. MLA und KSC'!L67</f>
        <v>23834204.710000001</v>
      </c>
      <c r="M66" s="6">
        <f>'DE_VIE Gruppe inkl. MLA und KSC'!M67</f>
        <v>22263777.300000001</v>
      </c>
      <c r="N66" s="5">
        <f>'DE_VIE Gruppe inkl. MLA und KSC'!N67</f>
        <v>4.3149518688368582</v>
      </c>
      <c r="O66" s="6">
        <f>'DE_VIE Gruppe inkl. MLA und KSC'!O67</f>
        <v>264273927.91</v>
      </c>
      <c r="P66" s="26">
        <f>'DE_VIE Gruppe inkl. MLA und KSC'!P67</f>
        <v>-1.0091849005845921</v>
      </c>
      <c r="R66" s="14"/>
    </row>
    <row r="67" spans="1:18" x14ac:dyDescent="0.3">
      <c r="A67" s="2" t="s">
        <v>55</v>
      </c>
      <c r="B67" s="3">
        <f>'DE_VIE Gruppe inkl. MLA und KSC'!B68</f>
        <v>726932.18200000003</v>
      </c>
      <c r="C67" s="3">
        <f>'DE_VIE Gruppe inkl. MLA und KSC'!C68</f>
        <v>653478.62</v>
      </c>
      <c r="D67" s="3">
        <f>'DE_VIE Gruppe inkl. MLA und KSC'!D68</f>
        <v>813913.51899999997</v>
      </c>
      <c r="E67" s="3">
        <f>'DE_VIE Gruppe inkl. MLA und KSC'!E68</f>
        <v>968920.95000000007</v>
      </c>
      <c r="F67" s="3">
        <f>'DE_VIE Gruppe inkl. MLA und KSC'!F68</f>
        <v>1053739.611</v>
      </c>
      <c r="G67" s="3">
        <f>'DE_VIE Gruppe inkl. MLA und KSC'!G68</f>
        <v>1075261.0350000001</v>
      </c>
      <c r="H67" s="3">
        <f>'DE_VIE Gruppe inkl. MLA und KSC'!H68</f>
        <v>1138069.828</v>
      </c>
      <c r="I67" s="3">
        <f>'DE_VIE Gruppe inkl. MLA und KSC'!I68</f>
        <v>1137485.105</v>
      </c>
      <c r="J67" s="3">
        <f>'DE_VIE Gruppe inkl. MLA und KSC'!J68</f>
        <v>1082877.29</v>
      </c>
      <c r="K67" s="3">
        <f>'DE_VIE Gruppe inkl. MLA und KSC'!K68</f>
        <v>1067262.4750000001</v>
      </c>
      <c r="L67" s="3">
        <f>'DE_VIE Gruppe inkl. MLA und KSC'!L68</f>
        <v>857312.14199999999</v>
      </c>
      <c r="M67" s="3">
        <f>'DE_VIE Gruppe inkl. MLA und KSC'!M68</f>
        <v>870874.07499999995</v>
      </c>
      <c r="N67" s="5">
        <f>'DE_VIE Gruppe inkl. MLA und KSC'!N68</f>
        <v>14.530675250037795</v>
      </c>
      <c r="O67" s="3">
        <f>'DE_VIE Gruppe inkl. MLA und KSC'!O68</f>
        <v>11446126.831999999</v>
      </c>
      <c r="P67" s="16">
        <f>'DE_VIE Gruppe inkl. MLA und KSC'!P68</f>
        <v>19.657983691947265</v>
      </c>
      <c r="R67" s="14"/>
    </row>
    <row r="68" spans="1:18" x14ac:dyDescent="0.3">
      <c r="A68" s="1"/>
    </row>
    <row r="69" spans="1:18" x14ac:dyDescent="0.3">
      <c r="A69" s="1"/>
    </row>
    <row r="70" spans="1:18" x14ac:dyDescent="0.3">
      <c r="B70" s="31">
        <v>2022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1:18" x14ac:dyDescent="0.3">
      <c r="A71" s="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3" t="s">
        <v>41</v>
      </c>
      <c r="O71" s="22"/>
      <c r="P71" s="23" t="s">
        <v>41</v>
      </c>
    </row>
    <row r="72" spans="1:18" x14ac:dyDescent="0.3">
      <c r="A72" s="1"/>
      <c r="B72" s="23" t="s">
        <v>32</v>
      </c>
      <c r="C72" s="23" t="s">
        <v>33</v>
      </c>
      <c r="D72" s="23" t="s">
        <v>34</v>
      </c>
      <c r="E72" s="23" t="s">
        <v>14</v>
      </c>
      <c r="F72" s="23" t="s">
        <v>35</v>
      </c>
      <c r="G72" s="23" t="s">
        <v>36</v>
      </c>
      <c r="H72" s="23" t="s">
        <v>37</v>
      </c>
      <c r="I72" s="23" t="s">
        <v>15</v>
      </c>
      <c r="J72" s="23" t="s">
        <v>16</v>
      </c>
      <c r="K72" s="23" t="s">
        <v>38</v>
      </c>
      <c r="L72" s="23" t="s">
        <v>18</v>
      </c>
      <c r="M72" s="23" t="s">
        <v>39</v>
      </c>
      <c r="N72" s="23" t="s">
        <v>42</v>
      </c>
      <c r="O72" s="23" t="s">
        <v>40</v>
      </c>
      <c r="P72" s="23" t="s">
        <v>43</v>
      </c>
    </row>
    <row r="73" spans="1:18" x14ac:dyDescent="0.3">
      <c r="A73" s="32" t="s">
        <v>31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4"/>
    </row>
    <row r="74" spans="1:18" x14ac:dyDescent="0.3">
      <c r="A74" s="2" t="s">
        <v>44</v>
      </c>
      <c r="B74" s="3">
        <f>'DE_VIE Gruppe inkl. MLA und KSC'!B75</f>
        <v>819674</v>
      </c>
      <c r="C74" s="3">
        <f>'DE_VIE Gruppe inkl. MLA und KSC'!C75</f>
        <v>874057</v>
      </c>
      <c r="D74" s="3">
        <f>'DE_VIE Gruppe inkl. MLA und KSC'!D75</f>
        <v>1239741</v>
      </c>
      <c r="E74" s="3">
        <f>'DE_VIE Gruppe inkl. MLA und KSC'!E75</f>
        <v>1790275</v>
      </c>
      <c r="F74" s="3">
        <f>'DE_VIE Gruppe inkl. MLA und KSC'!F75</f>
        <v>2113282</v>
      </c>
      <c r="G74" s="3">
        <f>'DE_VIE Gruppe inkl. MLA und KSC'!G75</f>
        <v>2400515</v>
      </c>
      <c r="H74" s="3">
        <f>'DE_VIE Gruppe inkl. MLA und KSC'!H75</f>
        <v>2773629</v>
      </c>
      <c r="I74" s="3">
        <f>'DE_VIE Gruppe inkl. MLA und KSC'!I75</f>
        <v>2768009</v>
      </c>
      <c r="J74" s="3">
        <f>'DE_VIE Gruppe inkl. MLA und KSC'!J75</f>
        <v>2650592</v>
      </c>
      <c r="K74" s="3">
        <f>'DE_VIE Gruppe inkl. MLA und KSC'!K75</f>
        <v>2445853</v>
      </c>
      <c r="L74" s="3">
        <f>'DE_VIE Gruppe inkl. MLA und KSC'!L75</f>
        <v>1884149</v>
      </c>
      <c r="M74" s="3">
        <f>'DE_VIE Gruppe inkl. MLA und KSC'!M75</f>
        <v>1922357</v>
      </c>
      <c r="N74" s="5">
        <f>'DE_VIE Gruppe inkl. MLA und KSC'!N75</f>
        <v>108.58863153508781</v>
      </c>
      <c r="O74" s="3">
        <f>'DE_VIE Gruppe inkl. MLA und KSC'!O75</f>
        <v>23682133</v>
      </c>
      <c r="P74" s="26">
        <f>'DE_VIE Gruppe inkl. MLA und KSC'!P75</f>
        <v>127.59195285042378</v>
      </c>
    </row>
    <row r="75" spans="1:18" x14ac:dyDescent="0.3">
      <c r="A75" s="2" t="s">
        <v>45</v>
      </c>
      <c r="B75" s="3">
        <f>'DE_VIE Gruppe inkl. MLA und KSC'!B76</f>
        <v>635378</v>
      </c>
      <c r="C75" s="3">
        <f>'DE_VIE Gruppe inkl. MLA und KSC'!C76</f>
        <v>725183</v>
      </c>
      <c r="D75" s="3">
        <f>'DE_VIE Gruppe inkl. MLA und KSC'!D76</f>
        <v>989366</v>
      </c>
      <c r="E75" s="3">
        <f>'DE_VIE Gruppe inkl. MLA und KSC'!E76</f>
        <v>1370974</v>
      </c>
      <c r="F75" s="3">
        <f>'DE_VIE Gruppe inkl. MLA und KSC'!F76</f>
        <v>1605253</v>
      </c>
      <c r="G75" s="3">
        <f>'DE_VIE Gruppe inkl. MLA und KSC'!G76</f>
        <v>1775809</v>
      </c>
      <c r="H75" s="3">
        <f>'DE_VIE Gruppe inkl. MLA und KSC'!H76</f>
        <v>2020645</v>
      </c>
      <c r="I75" s="3">
        <f>'DE_VIE Gruppe inkl. MLA und KSC'!I76</f>
        <v>1994837</v>
      </c>
      <c r="J75" s="3">
        <f>'DE_VIE Gruppe inkl. MLA und KSC'!J76</f>
        <v>1914885</v>
      </c>
      <c r="K75" s="3">
        <f>'DE_VIE Gruppe inkl. MLA und KSC'!K76</f>
        <v>1781842</v>
      </c>
      <c r="L75" s="3">
        <f>'DE_VIE Gruppe inkl. MLA und KSC'!L76</f>
        <v>1450618</v>
      </c>
      <c r="M75" s="3">
        <f>'DE_VIE Gruppe inkl. MLA und KSC'!M76</f>
        <v>1545137</v>
      </c>
      <c r="N75" s="5">
        <f>'DE_VIE Gruppe inkl. MLA und KSC'!N76</f>
        <v>117.14110250118748</v>
      </c>
      <c r="O75" s="3">
        <f>'DE_VIE Gruppe inkl. MLA und KSC'!O76</f>
        <v>17809927</v>
      </c>
      <c r="P75" s="26">
        <f>'DE_VIE Gruppe inkl. MLA und KSC'!P76</f>
        <v>126.88446730595437</v>
      </c>
    </row>
    <row r="76" spans="1:18" x14ac:dyDescent="0.3">
      <c r="A76" s="2" t="s">
        <v>46</v>
      </c>
      <c r="B76" s="3">
        <f>'DE_VIE Gruppe inkl. MLA und KSC'!B77</f>
        <v>180106</v>
      </c>
      <c r="C76" s="3">
        <f>'DE_VIE Gruppe inkl. MLA und KSC'!C77</f>
        <v>145546</v>
      </c>
      <c r="D76" s="3">
        <f>'DE_VIE Gruppe inkl. MLA und KSC'!D77</f>
        <v>245066</v>
      </c>
      <c r="E76" s="3">
        <f>'DE_VIE Gruppe inkl. MLA und KSC'!E77</f>
        <v>408864</v>
      </c>
      <c r="F76" s="3">
        <f>'DE_VIE Gruppe inkl. MLA und KSC'!F77</f>
        <v>501488</v>
      </c>
      <c r="G76" s="3">
        <f>'DE_VIE Gruppe inkl. MLA und KSC'!G77</f>
        <v>617472</v>
      </c>
      <c r="H76" s="3">
        <f>'DE_VIE Gruppe inkl. MLA und KSC'!H77</f>
        <v>745074</v>
      </c>
      <c r="I76" s="3">
        <f>'DE_VIE Gruppe inkl. MLA und KSC'!I77</f>
        <v>767890</v>
      </c>
      <c r="J76" s="3">
        <f>'DE_VIE Gruppe inkl. MLA und KSC'!J77</f>
        <v>727764</v>
      </c>
      <c r="K76" s="3">
        <f>'DE_VIE Gruppe inkl. MLA und KSC'!K77</f>
        <v>657888</v>
      </c>
      <c r="L76" s="3">
        <f>'DE_VIE Gruppe inkl. MLA und KSC'!L77</f>
        <v>427908</v>
      </c>
      <c r="M76" s="3">
        <f>'DE_VIE Gruppe inkl. MLA und KSC'!M77</f>
        <v>369522</v>
      </c>
      <c r="N76" s="5">
        <f>'DE_VIE Gruppe inkl. MLA und KSC'!N77</f>
        <v>79.560915876224541</v>
      </c>
      <c r="O76" s="3">
        <f>'DE_VIE Gruppe inkl. MLA und KSC'!O77</f>
        <v>5794588</v>
      </c>
      <c r="P76" s="26">
        <f>'DE_VIE Gruppe inkl. MLA und KSC'!P77</f>
        <v>130.34762504452249</v>
      </c>
    </row>
    <row r="77" spans="1:18" x14ac:dyDescent="0.3">
      <c r="A77" s="2" t="s">
        <v>47</v>
      </c>
      <c r="B77" s="3">
        <f>'DE_VIE Gruppe inkl. MLA und KSC'!B78</f>
        <v>9801</v>
      </c>
      <c r="C77" s="3">
        <f>'DE_VIE Gruppe inkl. MLA und KSC'!C78</f>
        <v>8735</v>
      </c>
      <c r="D77" s="3">
        <f>'DE_VIE Gruppe inkl. MLA und KSC'!D78</f>
        <v>11793</v>
      </c>
      <c r="E77" s="3">
        <f>'DE_VIE Gruppe inkl. MLA und KSC'!E78</f>
        <v>15174</v>
      </c>
      <c r="F77" s="3">
        <f>'DE_VIE Gruppe inkl. MLA und KSC'!F78</f>
        <v>17374</v>
      </c>
      <c r="G77" s="3">
        <f>'DE_VIE Gruppe inkl. MLA und KSC'!G78</f>
        <v>18140</v>
      </c>
      <c r="H77" s="3">
        <f>'DE_VIE Gruppe inkl. MLA und KSC'!H78</f>
        <v>19319</v>
      </c>
      <c r="I77" s="3">
        <f>'DE_VIE Gruppe inkl. MLA und KSC'!I78</f>
        <v>19846</v>
      </c>
      <c r="J77" s="3">
        <f>'DE_VIE Gruppe inkl. MLA und KSC'!J78</f>
        <v>19495</v>
      </c>
      <c r="K77" s="3">
        <f>'DE_VIE Gruppe inkl. MLA und KSC'!K78</f>
        <v>18608</v>
      </c>
      <c r="L77" s="3">
        <f>'DE_VIE Gruppe inkl. MLA und KSC'!L78</f>
        <v>15025</v>
      </c>
      <c r="M77" s="3">
        <f>'DE_VIE Gruppe inkl. MLA und KSC'!M78</f>
        <v>15102</v>
      </c>
      <c r="N77" s="5">
        <f>'DE_VIE Gruppe inkl. MLA und KSC'!N78</f>
        <v>29.642029358743251</v>
      </c>
      <c r="O77" s="3">
        <f>'DE_VIE Gruppe inkl. MLA und KSC'!O78</f>
        <v>188412</v>
      </c>
      <c r="P77" s="26">
        <f>'DE_VIE Gruppe inkl. MLA und KSC'!P78</f>
        <v>68.877894000914239</v>
      </c>
    </row>
    <row r="78" spans="1:18" x14ac:dyDescent="0.3">
      <c r="A78" s="2" t="s">
        <v>48</v>
      </c>
      <c r="B78" s="6">
        <f>'DE_VIE Gruppe inkl. MLA und KSC'!B79</f>
        <v>20769860</v>
      </c>
      <c r="C78" s="6">
        <f>'DE_VIE Gruppe inkl. MLA und KSC'!C79</f>
        <v>18258965</v>
      </c>
      <c r="D78" s="6">
        <f>'DE_VIE Gruppe inkl. MLA und KSC'!D79</f>
        <v>22000845</v>
      </c>
      <c r="E78" s="6">
        <f>'DE_VIE Gruppe inkl. MLA und KSC'!E79</f>
        <v>21933577</v>
      </c>
      <c r="F78" s="6">
        <f>'DE_VIE Gruppe inkl. MLA und KSC'!F79</f>
        <v>20955541</v>
      </c>
      <c r="G78" s="6">
        <f>'DE_VIE Gruppe inkl. MLA und KSC'!G79</f>
        <v>20048489.670000002</v>
      </c>
      <c r="H78" s="6">
        <f>'DE_VIE Gruppe inkl. MLA und KSC'!H79</f>
        <v>21380529.620000001</v>
      </c>
      <c r="I78" s="6">
        <f>'DE_VIE Gruppe inkl. MLA und KSC'!I79</f>
        <v>19649731.850000001</v>
      </c>
      <c r="J78" s="6">
        <f>'DE_VIE Gruppe inkl. MLA und KSC'!J79</f>
        <v>21305744.829999998</v>
      </c>
      <c r="K78" s="6">
        <f>'DE_VIE Gruppe inkl. MLA und KSC'!K79</f>
        <v>22813449.829999998</v>
      </c>
      <c r="L78" s="6">
        <f>'DE_VIE Gruppe inkl. MLA und KSC'!L79</f>
        <v>21452130.699999999</v>
      </c>
      <c r="M78" s="6">
        <f>'DE_VIE Gruppe inkl. MLA und KSC'!M79</f>
        <v>20068231.859999999</v>
      </c>
      <c r="N78" s="5">
        <f>'DE_VIE Gruppe inkl. MLA und KSC'!N79</f>
        <v>-16.197645106119264</v>
      </c>
      <c r="O78" s="6">
        <f>'DE_VIE Gruppe inkl. MLA und KSC'!O79</f>
        <v>250637096.35999995</v>
      </c>
      <c r="P78" s="26">
        <f>'DE_VIE Gruppe inkl. MLA und KSC'!P79</f>
        <v>-4.0804676527732342</v>
      </c>
    </row>
    <row r="79" spans="1:18" x14ac:dyDescent="0.3">
      <c r="A79" s="32" t="s">
        <v>49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</row>
    <row r="80" spans="1:18" x14ac:dyDescent="0.3">
      <c r="A80" s="2" t="s">
        <v>44</v>
      </c>
      <c r="B80" s="3">
        <f>'DE_VIE Gruppe inkl. MLA und KSC'!B82</f>
        <v>159357</v>
      </c>
      <c r="C80" s="3">
        <f>'DE_VIE Gruppe inkl. MLA und KSC'!C82</f>
        <v>196895</v>
      </c>
      <c r="D80" s="3">
        <f>'DE_VIE Gruppe inkl. MLA und KSC'!D82</f>
        <v>316713</v>
      </c>
      <c r="E80" s="3">
        <f>'DE_VIE Gruppe inkl. MLA und KSC'!E82</f>
        <v>513979</v>
      </c>
      <c r="F80" s="3">
        <f>'DE_VIE Gruppe inkl. MLA und KSC'!F82</f>
        <v>554818</v>
      </c>
      <c r="G80" s="3">
        <f>'DE_VIE Gruppe inkl. MLA und KSC'!G82</f>
        <v>603532</v>
      </c>
      <c r="H80" s="3">
        <f>'DE_VIE Gruppe inkl. MLA und KSC'!H82</f>
        <v>689145</v>
      </c>
      <c r="I80" s="3">
        <f>'DE_VIE Gruppe inkl. MLA und KSC'!I82</f>
        <v>712122</v>
      </c>
      <c r="J80" s="3">
        <f>'DE_VIE Gruppe inkl. MLA und KSC'!J82</f>
        <v>658653</v>
      </c>
      <c r="K80" s="3">
        <f>'DE_VIE Gruppe inkl. MLA und KSC'!K82</f>
        <v>590278</v>
      </c>
      <c r="L80" s="3">
        <f>'DE_VIE Gruppe inkl. MLA und KSC'!L82</f>
        <v>434119</v>
      </c>
      <c r="M80" s="3">
        <f>'DE_VIE Gruppe inkl. MLA und KSC'!M82</f>
        <v>421468</v>
      </c>
      <c r="N80" s="5">
        <f>'DE_VIE Gruppe inkl. MLA und KSC'!N82</f>
        <v>65.583515037224743</v>
      </c>
      <c r="O80" s="3">
        <f>'DE_VIE Gruppe inkl. MLA und KSC'!O82</f>
        <v>5851079</v>
      </c>
      <c r="P80" s="26">
        <f>'DE_VIE Gruppe inkl. MLA und KSC'!P82</f>
        <v>130.32706316292928</v>
      </c>
    </row>
    <row r="81" spans="1:16" x14ac:dyDescent="0.3">
      <c r="A81" s="2" t="s">
        <v>45</v>
      </c>
      <c r="B81" s="3">
        <f>'DE_VIE Gruppe inkl. MLA und KSC'!B83</f>
        <v>158960</v>
      </c>
      <c r="C81" s="3">
        <f>'DE_VIE Gruppe inkl. MLA und KSC'!C83</f>
        <v>196786</v>
      </c>
      <c r="D81" s="3">
        <f>'DE_VIE Gruppe inkl. MLA und KSC'!D83</f>
        <v>316300</v>
      </c>
      <c r="E81" s="3">
        <f>'DE_VIE Gruppe inkl. MLA und KSC'!E83</f>
        <v>512819</v>
      </c>
      <c r="F81" s="3">
        <f>'DE_VIE Gruppe inkl. MLA und KSC'!F83</f>
        <v>554035</v>
      </c>
      <c r="G81" s="3">
        <f>'DE_VIE Gruppe inkl. MLA und KSC'!G83</f>
        <v>602765</v>
      </c>
      <c r="H81" s="3">
        <f>'DE_VIE Gruppe inkl. MLA und KSC'!H83</f>
        <v>688125</v>
      </c>
      <c r="I81" s="3">
        <f>'DE_VIE Gruppe inkl. MLA und KSC'!I83</f>
        <v>711386</v>
      </c>
      <c r="J81" s="3">
        <f>'DE_VIE Gruppe inkl. MLA und KSC'!J83</f>
        <v>657280</v>
      </c>
      <c r="K81" s="3">
        <f>'DE_VIE Gruppe inkl. MLA und KSC'!K83</f>
        <v>589187</v>
      </c>
      <c r="L81" s="3">
        <f>'DE_VIE Gruppe inkl. MLA und KSC'!L83</f>
        <v>432955</v>
      </c>
      <c r="M81" s="3">
        <f>'DE_VIE Gruppe inkl. MLA und KSC'!M83</f>
        <v>419158</v>
      </c>
      <c r="N81" s="5">
        <f>'DE_VIE Gruppe inkl. MLA und KSC'!N83</f>
        <v>65.106688042352218</v>
      </c>
      <c r="O81" s="3">
        <f>'DE_VIE Gruppe inkl. MLA und KSC'!O83</f>
        <v>5839756</v>
      </c>
      <c r="P81" s="26">
        <f>'DE_VIE Gruppe inkl. MLA und KSC'!P83</f>
        <v>130.27265579345254</v>
      </c>
    </row>
    <row r="82" spans="1:16" x14ac:dyDescent="0.3">
      <c r="A82" s="2" t="s">
        <v>46</v>
      </c>
      <c r="B82" s="3">
        <f>'DE_VIE Gruppe inkl. MLA und KSC'!B84</f>
        <v>396</v>
      </c>
      <c r="C82" s="3">
        <f>'DE_VIE Gruppe inkl. MLA und KSC'!C84</f>
        <v>106</v>
      </c>
      <c r="D82" s="3">
        <f>'DE_VIE Gruppe inkl. MLA und KSC'!D84</f>
        <v>410</v>
      </c>
      <c r="E82" s="3">
        <f>'DE_VIE Gruppe inkl. MLA und KSC'!E84</f>
        <v>1160</v>
      </c>
      <c r="F82" s="3">
        <f>'DE_VIE Gruppe inkl. MLA und KSC'!F84</f>
        <v>776</v>
      </c>
      <c r="G82" s="3">
        <f>'DE_VIE Gruppe inkl. MLA und KSC'!G84</f>
        <v>766</v>
      </c>
      <c r="H82" s="3">
        <f>'DE_VIE Gruppe inkl. MLA und KSC'!H84</f>
        <v>1018</v>
      </c>
      <c r="I82" s="3">
        <f>'DE_VIE Gruppe inkl. MLA und KSC'!I84</f>
        <v>734</v>
      </c>
      <c r="J82" s="3">
        <f>'DE_VIE Gruppe inkl. MLA und KSC'!J84</f>
        <v>1370</v>
      </c>
      <c r="K82" s="3">
        <f>'DE_VIE Gruppe inkl. MLA und KSC'!K84</f>
        <v>1076</v>
      </c>
      <c r="L82" s="3">
        <f>'DE_VIE Gruppe inkl. MLA und KSC'!L84</f>
        <v>1162</v>
      </c>
      <c r="M82" s="3">
        <f>'DE_VIE Gruppe inkl. MLA und KSC'!M84</f>
        <v>2304</v>
      </c>
      <c r="N82" s="5">
        <f>'DE_VIE Gruppe inkl. MLA und KSC'!N84</f>
        <v>246.98795180722891</v>
      </c>
      <c r="O82" s="3">
        <f>'DE_VIE Gruppe inkl. MLA und KSC'!O84</f>
        <v>11278</v>
      </c>
      <c r="P82" s="26">
        <f>'DE_VIE Gruppe inkl. MLA und KSC'!P84</f>
        <v>166.87174633222907</v>
      </c>
    </row>
    <row r="83" spans="1:16" x14ac:dyDescent="0.3">
      <c r="A83" s="2" t="s">
        <v>47</v>
      </c>
      <c r="B83" s="3">
        <f>'DE_VIE Gruppe inkl. MLA und KSC'!B85</f>
        <v>1704</v>
      </c>
      <c r="C83" s="3">
        <f>'DE_VIE Gruppe inkl. MLA und KSC'!C85</f>
        <v>1623</v>
      </c>
      <c r="D83" s="3">
        <f>'DE_VIE Gruppe inkl. MLA und KSC'!D85</f>
        <v>2663</v>
      </c>
      <c r="E83" s="3">
        <f>'DE_VIE Gruppe inkl. MLA und KSC'!E85</f>
        <v>3757</v>
      </c>
      <c r="F83" s="3">
        <f>'DE_VIE Gruppe inkl. MLA und KSC'!F85</f>
        <v>3884</v>
      </c>
      <c r="G83" s="3">
        <f>'DE_VIE Gruppe inkl. MLA und KSC'!G85</f>
        <v>3998</v>
      </c>
      <c r="H83" s="3">
        <f>'DE_VIE Gruppe inkl. MLA und KSC'!H85</f>
        <v>4398</v>
      </c>
      <c r="I83" s="3">
        <f>'DE_VIE Gruppe inkl. MLA und KSC'!I85</f>
        <v>4423</v>
      </c>
      <c r="J83" s="3">
        <f>'DE_VIE Gruppe inkl. MLA und KSC'!J85</f>
        <v>4118</v>
      </c>
      <c r="K83" s="3">
        <f>'DE_VIE Gruppe inkl. MLA und KSC'!K85</f>
        <v>3874</v>
      </c>
      <c r="L83" s="3">
        <f>'DE_VIE Gruppe inkl. MLA und KSC'!L85</f>
        <v>2917</v>
      </c>
      <c r="M83" s="3">
        <f>'DE_VIE Gruppe inkl. MLA und KSC'!M85</f>
        <v>2996</v>
      </c>
      <c r="N83" s="5">
        <f>'DE_VIE Gruppe inkl. MLA und KSC'!N85</f>
        <v>9.8643197653098582</v>
      </c>
      <c r="O83" s="3">
        <f>'DE_VIE Gruppe inkl. MLA und KSC'!O85</f>
        <v>40355</v>
      </c>
      <c r="P83" s="26">
        <f>'DE_VIE Gruppe inkl. MLA und KSC'!P85</f>
        <v>64.606787404144228</v>
      </c>
    </row>
    <row r="84" spans="1:16" x14ac:dyDescent="0.3">
      <c r="A84" s="2" t="s">
        <v>48</v>
      </c>
      <c r="B84" s="6">
        <f>'DE_VIE Gruppe inkl. MLA und KSC'!B86</f>
        <v>1188119</v>
      </c>
      <c r="C84" s="6">
        <f>'DE_VIE Gruppe inkl. MLA und KSC'!C86</f>
        <v>1066925</v>
      </c>
      <c r="D84" s="6">
        <f>'DE_VIE Gruppe inkl. MLA und KSC'!D86</f>
        <v>1207172</v>
      </c>
      <c r="E84" s="6">
        <f>'DE_VIE Gruppe inkl. MLA und KSC'!E86</f>
        <v>1248415</v>
      </c>
      <c r="F84" s="6">
        <f>'DE_VIE Gruppe inkl. MLA und KSC'!F86</f>
        <v>1266602</v>
      </c>
      <c r="G84" s="6">
        <f>'DE_VIE Gruppe inkl. MLA und KSC'!G86</f>
        <v>1374374</v>
      </c>
      <c r="H84" s="6">
        <f>'DE_VIE Gruppe inkl. MLA und KSC'!H86</f>
        <v>1549954</v>
      </c>
      <c r="I84" s="6">
        <f>'DE_VIE Gruppe inkl. MLA und KSC'!I86</f>
        <v>1463917</v>
      </c>
      <c r="J84" s="6">
        <f>'DE_VIE Gruppe inkl. MLA und KSC'!J86</f>
        <v>1630374</v>
      </c>
      <c r="K84" s="6">
        <f>'DE_VIE Gruppe inkl. MLA und KSC'!K86</f>
        <v>1653763</v>
      </c>
      <c r="L84" s="6">
        <f>'DE_VIE Gruppe inkl. MLA und KSC'!L86</f>
        <v>1406192</v>
      </c>
      <c r="M84" s="6">
        <f>'DE_VIE Gruppe inkl. MLA und KSC'!M86</f>
        <v>1274612</v>
      </c>
      <c r="N84" s="5">
        <f>'DE_VIE Gruppe inkl. MLA und KSC'!N86</f>
        <v>1.0879582264647247</v>
      </c>
      <c r="O84" s="6">
        <f>'DE_VIE Gruppe inkl. MLA und KSC'!O86</f>
        <v>16330419</v>
      </c>
      <c r="P84" s="26">
        <f>'DE_VIE Gruppe inkl. MLA und KSC'!P86</f>
        <v>9.8436560627097602</v>
      </c>
    </row>
    <row r="85" spans="1:16" x14ac:dyDescent="0.3">
      <c r="A85" s="32" t="s">
        <v>50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4"/>
    </row>
    <row r="86" spans="1:16" x14ac:dyDescent="0.3">
      <c r="A86" s="2" t="s">
        <v>44</v>
      </c>
      <c r="B86" s="3">
        <f>'DE_VIE Gruppe inkl. MLA und KSC'!B89</f>
        <v>12551</v>
      </c>
      <c r="C86" s="3">
        <f>'DE_VIE Gruppe inkl. MLA und KSC'!C89</f>
        <v>15872</v>
      </c>
      <c r="D86" s="3">
        <f>'DE_VIE Gruppe inkl. MLA und KSC'!D89</f>
        <v>25569</v>
      </c>
      <c r="E86" s="3">
        <f>'DE_VIE Gruppe inkl. MLA und KSC'!E89</f>
        <v>34049</v>
      </c>
      <c r="F86" s="3">
        <f>'DE_VIE Gruppe inkl. MLA und KSC'!F89</f>
        <v>38808</v>
      </c>
      <c r="G86" s="3">
        <f>'DE_VIE Gruppe inkl. MLA und KSC'!G89</f>
        <v>63163</v>
      </c>
      <c r="H86" s="3">
        <f>'DE_VIE Gruppe inkl. MLA und KSC'!H89</f>
        <v>95802</v>
      </c>
      <c r="I86" s="3">
        <f>'DE_VIE Gruppe inkl. MLA und KSC'!I89</f>
        <v>98534</v>
      </c>
      <c r="J86" s="3">
        <f>'DE_VIE Gruppe inkl. MLA und KSC'!J89</f>
        <v>61968</v>
      </c>
      <c r="K86" s="3">
        <f>'DE_VIE Gruppe inkl. MLA und KSC'!K89</f>
        <v>37543</v>
      </c>
      <c r="L86" s="3">
        <f>'DE_VIE Gruppe inkl. MLA und KSC'!L89</f>
        <v>28554</v>
      </c>
      <c r="M86" s="3">
        <f>'DE_VIE Gruppe inkl. MLA und KSC'!M89</f>
        <v>27336</v>
      </c>
      <c r="N86" s="5">
        <f>'DE_VIE Gruppe inkl. MLA und KSC'!N89</f>
        <v>63.502601830252999</v>
      </c>
      <c r="O86" s="3">
        <f>'DE_VIE Gruppe inkl. MLA und KSC'!O89</f>
        <v>539749</v>
      </c>
      <c r="P86" s="26">
        <f>'DE_VIE Gruppe inkl. MLA und KSC'!P89</f>
        <v>224.14437137795395</v>
      </c>
    </row>
    <row r="87" spans="1:16" x14ac:dyDescent="0.3">
      <c r="A87" s="2" t="s">
        <v>45</v>
      </c>
      <c r="B87" s="3">
        <f>'DE_VIE Gruppe inkl. MLA und KSC'!B90</f>
        <v>12551</v>
      </c>
      <c r="C87" s="3">
        <f>'DE_VIE Gruppe inkl. MLA und KSC'!C90</f>
        <v>15809</v>
      </c>
      <c r="D87" s="3">
        <f>'DE_VIE Gruppe inkl. MLA und KSC'!D90</f>
        <v>25569</v>
      </c>
      <c r="E87" s="3">
        <f>'DE_VIE Gruppe inkl. MLA und KSC'!E90</f>
        <v>34049</v>
      </c>
      <c r="F87" s="3">
        <f>'DE_VIE Gruppe inkl. MLA und KSC'!F90</f>
        <v>38808</v>
      </c>
      <c r="G87" s="3">
        <f>'DE_VIE Gruppe inkl. MLA und KSC'!G90</f>
        <v>63163</v>
      </c>
      <c r="H87" s="3">
        <f>'DE_VIE Gruppe inkl. MLA und KSC'!H90</f>
        <v>95614</v>
      </c>
      <c r="I87" s="3">
        <f>'DE_VIE Gruppe inkl. MLA und KSC'!I90</f>
        <v>98534</v>
      </c>
      <c r="J87" s="3">
        <f>'DE_VIE Gruppe inkl. MLA und KSC'!J90</f>
        <v>61968</v>
      </c>
      <c r="K87" s="3">
        <f>'DE_VIE Gruppe inkl. MLA und KSC'!K90</f>
        <v>37321</v>
      </c>
      <c r="L87" s="3">
        <f>'DE_VIE Gruppe inkl. MLA und KSC'!L90</f>
        <v>28519</v>
      </c>
      <c r="M87" s="3">
        <f>'DE_VIE Gruppe inkl. MLA und KSC'!M90</f>
        <v>27304</v>
      </c>
      <c r="N87" s="5">
        <f>'DE_VIE Gruppe inkl. MLA und KSC'!N90</f>
        <v>63.311202823135361</v>
      </c>
      <c r="O87" s="3">
        <f>'DE_VIE Gruppe inkl. MLA und KSC'!O90</f>
        <v>539209</v>
      </c>
      <c r="P87" s="26">
        <f>'DE_VIE Gruppe inkl. MLA und KSC'!P90</f>
        <v>223.82007626940515</v>
      </c>
    </row>
    <row r="88" spans="1:16" x14ac:dyDescent="0.3">
      <c r="A88" s="2" t="s">
        <v>46</v>
      </c>
      <c r="B88" s="3">
        <f>'DE_VIE Gruppe inkl. MLA und KSC'!B91</f>
        <v>0</v>
      </c>
      <c r="C88" s="3">
        <f>'DE_VIE Gruppe inkl. MLA und KSC'!C91</f>
        <v>0</v>
      </c>
      <c r="D88" s="3">
        <f>'DE_VIE Gruppe inkl. MLA und KSC'!D91</f>
        <v>0</v>
      </c>
      <c r="E88" s="3">
        <f>'DE_VIE Gruppe inkl. MLA und KSC'!E91</f>
        <v>0</v>
      </c>
      <c r="F88" s="3">
        <f>'DE_VIE Gruppe inkl. MLA und KSC'!F91</f>
        <v>0</v>
      </c>
      <c r="G88" s="3">
        <f>'DE_VIE Gruppe inkl. MLA und KSC'!G91</f>
        <v>0</v>
      </c>
      <c r="H88" s="3">
        <f>'DE_VIE Gruppe inkl. MLA und KSC'!H91</f>
        <v>0</v>
      </c>
      <c r="I88" s="3">
        <f>'DE_VIE Gruppe inkl. MLA und KSC'!I91</f>
        <v>0</v>
      </c>
      <c r="J88" s="3">
        <f>'DE_VIE Gruppe inkl. MLA und KSC'!J91</f>
        <v>0</v>
      </c>
      <c r="K88" s="3">
        <f>'DE_VIE Gruppe inkl. MLA und KSC'!K91</f>
        <v>0</v>
      </c>
      <c r="L88" s="3">
        <f>'DE_VIE Gruppe inkl. MLA und KSC'!L91</f>
        <v>0</v>
      </c>
      <c r="M88" s="3">
        <f>'DE_VIE Gruppe inkl. MLA und KSC'!M91</f>
        <v>0</v>
      </c>
      <c r="N88" s="5"/>
      <c r="O88" s="3">
        <f>'DE_VIE Gruppe inkl. MLA und KSC'!O91</f>
        <v>0</v>
      </c>
      <c r="P88" s="26"/>
    </row>
    <row r="89" spans="1:16" x14ac:dyDescent="0.3">
      <c r="A89" s="2" t="s">
        <v>47</v>
      </c>
      <c r="B89" s="3">
        <f>'DE_VIE Gruppe inkl. MLA und KSC'!B92</f>
        <v>124</v>
      </c>
      <c r="C89" s="3">
        <f>'DE_VIE Gruppe inkl. MLA und KSC'!C92</f>
        <v>134</v>
      </c>
      <c r="D89" s="3">
        <f>'DE_VIE Gruppe inkl. MLA und KSC'!D92</f>
        <v>242</v>
      </c>
      <c r="E89" s="3">
        <f>'DE_VIE Gruppe inkl. MLA und KSC'!E92</f>
        <v>311</v>
      </c>
      <c r="F89" s="3">
        <f>'DE_VIE Gruppe inkl. MLA und KSC'!F92</f>
        <v>375</v>
      </c>
      <c r="G89" s="3">
        <f>'DE_VIE Gruppe inkl. MLA und KSC'!G92</f>
        <v>544</v>
      </c>
      <c r="H89" s="3">
        <f>'DE_VIE Gruppe inkl. MLA und KSC'!H92</f>
        <v>666</v>
      </c>
      <c r="I89" s="3">
        <f>'DE_VIE Gruppe inkl. MLA und KSC'!I92</f>
        <v>679</v>
      </c>
      <c r="J89" s="3">
        <f>'DE_VIE Gruppe inkl. MLA und KSC'!J92</f>
        <v>526</v>
      </c>
      <c r="K89" s="3">
        <f>'DE_VIE Gruppe inkl. MLA und KSC'!K92</f>
        <v>340</v>
      </c>
      <c r="L89" s="3">
        <f>'DE_VIE Gruppe inkl. MLA und KSC'!L92</f>
        <v>230</v>
      </c>
      <c r="M89" s="3">
        <f>'DE_VIE Gruppe inkl. MLA und KSC'!M92</f>
        <v>227</v>
      </c>
      <c r="N89" s="5">
        <f>'DE_VIE Gruppe inkl. MLA und KSC'!N92</f>
        <v>13.5</v>
      </c>
      <c r="O89" s="3">
        <f>'DE_VIE Gruppe inkl. MLA und KSC'!O92</f>
        <v>4398</v>
      </c>
      <c r="P89" s="26">
        <f>'DE_VIE Gruppe inkl. MLA und KSC'!P92</f>
        <v>189.34210526315792</v>
      </c>
    </row>
    <row r="90" spans="1:16" x14ac:dyDescent="0.3">
      <c r="A90" s="2" t="s">
        <v>48</v>
      </c>
      <c r="B90" s="6">
        <f>'DE_VIE Gruppe inkl. MLA und KSC'!B93</f>
        <v>0</v>
      </c>
      <c r="C90" s="6">
        <f>'DE_VIE Gruppe inkl. MLA und KSC'!C93</f>
        <v>0</v>
      </c>
      <c r="D90" s="6">
        <f>'DE_VIE Gruppe inkl. MLA und KSC'!D93</f>
        <v>0</v>
      </c>
      <c r="E90" s="6">
        <f>'DE_VIE Gruppe inkl. MLA und KSC'!E93</f>
        <v>0.22500000000000001</v>
      </c>
      <c r="F90" s="6">
        <f>'DE_VIE Gruppe inkl. MLA und KSC'!F93</f>
        <v>28</v>
      </c>
      <c r="G90" s="6">
        <f>'DE_VIE Gruppe inkl. MLA und KSC'!G93</f>
        <v>152</v>
      </c>
      <c r="H90" s="3">
        <f>'DE_VIE Gruppe inkl. MLA und KSC'!H93</f>
        <v>8.6999999999999994E-2</v>
      </c>
      <c r="I90" s="6">
        <f>'DE_VIE Gruppe inkl. MLA und KSC'!I93</f>
        <v>22</v>
      </c>
      <c r="J90" s="6">
        <f>'DE_VIE Gruppe inkl. MLA und KSC'!J93</f>
        <v>134</v>
      </c>
      <c r="K90" s="6">
        <f>'DE_VIE Gruppe inkl. MLA und KSC'!K93</f>
        <v>233</v>
      </c>
      <c r="L90" s="6">
        <f>'DE_VIE Gruppe inkl. MLA und KSC'!L93</f>
        <v>0</v>
      </c>
      <c r="M90" s="6">
        <f>'DE_VIE Gruppe inkl. MLA und KSC'!M93</f>
        <v>0</v>
      </c>
      <c r="N90" s="5"/>
      <c r="O90" s="3">
        <v>1</v>
      </c>
      <c r="P90" s="26"/>
    </row>
    <row r="91" spans="1:16" x14ac:dyDescent="0.3">
      <c r="A91" s="32" t="s">
        <v>51</v>
      </c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4"/>
    </row>
    <row r="92" spans="1:16" x14ac:dyDescent="0.3">
      <c r="A92" s="2" t="s">
        <v>44</v>
      </c>
      <c r="B92" s="3">
        <f>'DE_VIE Gruppe inkl. MLA und KSC'!B96</f>
        <v>991582</v>
      </c>
      <c r="C92" s="3">
        <f>'DE_VIE Gruppe inkl. MLA und KSC'!C96</f>
        <v>1086824</v>
      </c>
      <c r="D92" s="3">
        <f>'DE_VIE Gruppe inkl. MLA und KSC'!D96</f>
        <v>1582023</v>
      </c>
      <c r="E92" s="3">
        <f>'DE_VIE Gruppe inkl. MLA und KSC'!E96</f>
        <v>2338303</v>
      </c>
      <c r="F92" s="3">
        <f>'DE_VIE Gruppe inkl. MLA und KSC'!F96</f>
        <v>2706908</v>
      </c>
      <c r="G92" s="3">
        <f>'DE_VIE Gruppe inkl. MLA und KSC'!G96</f>
        <v>3067210</v>
      </c>
      <c r="H92" s="3">
        <f>'DE_VIE Gruppe inkl. MLA und KSC'!H96</f>
        <v>3558576</v>
      </c>
      <c r="I92" s="3">
        <f>'DE_VIE Gruppe inkl. MLA und KSC'!I96</f>
        <v>3578665</v>
      </c>
      <c r="J92" s="3">
        <f>'DE_VIE Gruppe inkl. MLA und KSC'!J96</f>
        <v>3371213</v>
      </c>
      <c r="K92" s="3">
        <f>'DE_VIE Gruppe inkl. MLA und KSC'!K96</f>
        <v>3073674</v>
      </c>
      <c r="L92" s="3">
        <f>'DE_VIE Gruppe inkl. MLA und KSC'!L96</f>
        <v>2346822</v>
      </c>
      <c r="M92" s="3">
        <f>'DE_VIE Gruppe inkl. MLA und KSC'!M96</f>
        <v>2371161</v>
      </c>
      <c r="N92" s="5">
        <f>'DE_VIE Gruppe inkl. MLA und KSC'!N96</f>
        <v>98.780154519908507</v>
      </c>
      <c r="O92" s="3">
        <f>'DE_VIE Gruppe inkl. MLA und KSC'!O96</f>
        <v>30072961</v>
      </c>
      <c r="P92" s="26">
        <f>'DE_VIE Gruppe inkl. MLA und KSC'!P96</f>
        <v>129.34796775534073</v>
      </c>
    </row>
    <row r="93" spans="1:16" x14ac:dyDescent="0.3">
      <c r="A93" s="2" t="s">
        <v>45</v>
      </c>
      <c r="B93" s="3">
        <f>'DE_VIE Gruppe inkl. MLA und KSC'!B97</f>
        <v>806889</v>
      </c>
      <c r="C93" s="3">
        <f>'DE_VIE Gruppe inkl. MLA und KSC'!C97</f>
        <v>937778</v>
      </c>
      <c r="D93" s="3">
        <f>'DE_VIE Gruppe inkl. MLA und KSC'!D97</f>
        <v>1331235</v>
      </c>
      <c r="E93" s="3">
        <f>'DE_VIE Gruppe inkl. MLA und KSC'!E97</f>
        <v>1917842</v>
      </c>
      <c r="F93" s="3">
        <f>'DE_VIE Gruppe inkl. MLA und KSC'!F97</f>
        <v>2198096</v>
      </c>
      <c r="G93" s="3">
        <f>'DE_VIE Gruppe inkl. MLA und KSC'!G97</f>
        <v>2441737</v>
      </c>
      <c r="H93" s="3">
        <f>'DE_VIE Gruppe inkl. MLA und KSC'!H97</f>
        <v>2804384</v>
      </c>
      <c r="I93" s="3">
        <f>'DE_VIE Gruppe inkl. MLA und KSC'!I97</f>
        <v>2804757</v>
      </c>
      <c r="J93" s="3">
        <f>'DE_VIE Gruppe inkl. MLA und KSC'!J97</f>
        <v>2634133</v>
      </c>
      <c r="K93" s="3">
        <f>'DE_VIE Gruppe inkl. MLA und KSC'!K97</f>
        <v>2408350</v>
      </c>
      <c r="L93" s="3">
        <f>'DE_VIE Gruppe inkl. MLA und KSC'!L97</f>
        <v>1912092</v>
      </c>
      <c r="M93" s="3">
        <f>'DE_VIE Gruppe inkl. MLA und KSC'!M97</f>
        <v>1991599</v>
      </c>
      <c r="N93" s="5">
        <f>'DE_VIE Gruppe inkl. MLA und KSC'!N97</f>
        <v>102.77497220446112</v>
      </c>
      <c r="O93" s="3">
        <f>'DE_VIE Gruppe inkl. MLA und KSC'!O97</f>
        <v>24188892</v>
      </c>
      <c r="P93" s="26">
        <f>'DE_VIE Gruppe inkl. MLA und KSC'!P97</f>
        <v>129.2283841899656</v>
      </c>
    </row>
    <row r="94" spans="1:16" x14ac:dyDescent="0.3">
      <c r="A94" s="2" t="s">
        <v>46</v>
      </c>
      <c r="B94" s="3">
        <f>'DE_VIE Gruppe inkl. MLA und KSC'!B98</f>
        <v>180502</v>
      </c>
      <c r="C94" s="3">
        <f>'DE_VIE Gruppe inkl. MLA und KSC'!C98</f>
        <v>145652</v>
      </c>
      <c r="D94" s="3">
        <f>'DE_VIE Gruppe inkl. MLA und KSC'!D98</f>
        <v>245476</v>
      </c>
      <c r="E94" s="3">
        <f>'DE_VIE Gruppe inkl. MLA und KSC'!E98</f>
        <v>410024</v>
      </c>
      <c r="F94" s="3">
        <f>'DE_VIE Gruppe inkl. MLA und KSC'!F98</f>
        <v>502264</v>
      </c>
      <c r="G94" s="3">
        <f>'DE_VIE Gruppe inkl. MLA und KSC'!G98</f>
        <v>618238</v>
      </c>
      <c r="H94" s="3">
        <f>'DE_VIE Gruppe inkl. MLA und KSC'!H98</f>
        <v>746092</v>
      </c>
      <c r="I94" s="3">
        <f>'DE_VIE Gruppe inkl. MLA und KSC'!I98</f>
        <v>768624</v>
      </c>
      <c r="J94" s="3">
        <f>'DE_VIE Gruppe inkl. MLA und KSC'!J98</f>
        <v>729134</v>
      </c>
      <c r="K94" s="3">
        <f>'DE_VIE Gruppe inkl. MLA und KSC'!K98</f>
        <v>658964</v>
      </c>
      <c r="L94" s="3">
        <f>'DE_VIE Gruppe inkl. MLA und KSC'!L98</f>
        <v>429070</v>
      </c>
      <c r="M94" s="3">
        <f>'DE_VIE Gruppe inkl. MLA und KSC'!M98</f>
        <v>371826</v>
      </c>
      <c r="N94" s="5">
        <f>'DE_VIE Gruppe inkl. MLA und KSC'!N98</f>
        <v>80.099391637927695</v>
      </c>
      <c r="O94" s="3">
        <f>'DE_VIE Gruppe inkl. MLA und KSC'!O98</f>
        <v>5805866</v>
      </c>
      <c r="P94" s="26">
        <f>'DE_VIE Gruppe inkl. MLA und KSC'!P98</f>
        <v>130.4088800346058</v>
      </c>
    </row>
    <row r="95" spans="1:16" x14ac:dyDescent="0.3">
      <c r="A95" s="2" t="s">
        <v>47</v>
      </c>
      <c r="B95" s="3">
        <f>'DE_VIE Gruppe inkl. MLA und KSC'!B99</f>
        <v>11629</v>
      </c>
      <c r="C95" s="3">
        <f>'DE_VIE Gruppe inkl. MLA und KSC'!C99</f>
        <v>10492</v>
      </c>
      <c r="D95" s="3">
        <f>'DE_VIE Gruppe inkl. MLA und KSC'!D99</f>
        <v>14698</v>
      </c>
      <c r="E95" s="3">
        <f>'DE_VIE Gruppe inkl. MLA und KSC'!E99</f>
        <v>19242</v>
      </c>
      <c r="F95" s="3">
        <f>'DE_VIE Gruppe inkl. MLA und KSC'!F99</f>
        <v>21633</v>
      </c>
      <c r="G95" s="3">
        <f>'DE_VIE Gruppe inkl. MLA und KSC'!G99</f>
        <v>22682</v>
      </c>
      <c r="H95" s="3">
        <f>'DE_VIE Gruppe inkl. MLA und KSC'!H99</f>
        <v>24383</v>
      </c>
      <c r="I95" s="3">
        <f>'DE_VIE Gruppe inkl. MLA und KSC'!I99</f>
        <v>24948</v>
      </c>
      <c r="J95" s="3">
        <f>'DE_VIE Gruppe inkl. MLA und KSC'!J99</f>
        <v>24139</v>
      </c>
      <c r="K95" s="3">
        <f>'DE_VIE Gruppe inkl. MLA und KSC'!K99</f>
        <v>22822</v>
      </c>
      <c r="L95" s="3">
        <f>'DE_VIE Gruppe inkl. MLA und KSC'!L99</f>
        <v>18172</v>
      </c>
      <c r="M95" s="3">
        <f>'DE_VIE Gruppe inkl. MLA und KSC'!M99</f>
        <v>18325</v>
      </c>
      <c r="N95" s="5">
        <f>'DE_VIE Gruppe inkl. MLA und KSC'!N99</f>
        <v>25.720362239297479</v>
      </c>
      <c r="O95" s="3">
        <f>'DE_VIE Gruppe inkl. MLA und KSC'!O99</f>
        <v>233165</v>
      </c>
      <c r="P95" s="26">
        <f>'DE_VIE Gruppe inkl. MLA und KSC'!P99</f>
        <v>69.447613787490099</v>
      </c>
    </row>
    <row r="96" spans="1:16" x14ac:dyDescent="0.3">
      <c r="A96" s="2" t="s">
        <v>48</v>
      </c>
      <c r="B96" s="6">
        <f>'DE_VIE Gruppe inkl. MLA und KSC'!B100</f>
        <v>21957979</v>
      </c>
      <c r="C96" s="6">
        <f>'DE_VIE Gruppe inkl. MLA und KSC'!C100</f>
        <v>19325890.829999998</v>
      </c>
      <c r="D96" s="6">
        <f>'DE_VIE Gruppe inkl. MLA und KSC'!D100</f>
        <v>23208017</v>
      </c>
      <c r="E96" s="6">
        <f>'DE_VIE Gruppe inkl. MLA und KSC'!E100</f>
        <v>23181992</v>
      </c>
      <c r="F96" s="6">
        <f>'DE_VIE Gruppe inkl. MLA und KSC'!F100</f>
        <v>22222171.689999998</v>
      </c>
      <c r="G96" s="6">
        <f>'DE_VIE Gruppe inkl. MLA und KSC'!G100</f>
        <v>21423015.670000002</v>
      </c>
      <c r="H96" s="6">
        <f>'DE_VIE Gruppe inkl. MLA und KSC'!H100</f>
        <v>22930483.707000002</v>
      </c>
      <c r="I96" s="6">
        <f>'DE_VIE Gruppe inkl. MLA und KSC'!I100</f>
        <v>21113670.850000001</v>
      </c>
      <c r="J96" s="6">
        <f>'DE_VIE Gruppe inkl. MLA und KSC'!J100</f>
        <v>22936296.829999998</v>
      </c>
      <c r="K96" s="6">
        <f>'DE_VIE Gruppe inkl. MLA und KSC'!K100</f>
        <v>24467445.829999998</v>
      </c>
      <c r="L96" s="6">
        <f>'DE_VIE Gruppe inkl. MLA und KSC'!L100</f>
        <v>22858322.699999999</v>
      </c>
      <c r="M96" s="6">
        <f>'DE_VIE Gruppe inkl. MLA und KSC'!M100</f>
        <v>21342843.859999999</v>
      </c>
      <c r="N96" s="5">
        <f>'DE_VIE Gruppe inkl. MLA und KSC'!N100</f>
        <v>-15.333025912043929</v>
      </c>
      <c r="O96" s="6">
        <f>'DE_VIE Gruppe inkl. MLA und KSC'!O100</f>
        <v>266968129.96700001</v>
      </c>
      <c r="P96" s="26">
        <f>'DE_VIE Gruppe inkl. MLA und KSC'!P100</f>
        <v>-3.3306720533920586</v>
      </c>
    </row>
    <row r="97" spans="1:16" x14ac:dyDescent="0.3">
      <c r="A97" s="13" t="s">
        <v>63</v>
      </c>
    </row>
    <row r="98" spans="1:16" x14ac:dyDescent="0.3">
      <c r="A98" s="1"/>
    </row>
    <row r="99" spans="1:16" x14ac:dyDescent="0.3">
      <c r="B99" s="31">
        <v>2021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1:16" x14ac:dyDescent="0.3">
      <c r="A100" s="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3" t="s">
        <v>41</v>
      </c>
      <c r="O100" s="22"/>
      <c r="P100" s="23" t="s">
        <v>41</v>
      </c>
    </row>
    <row r="101" spans="1:16" x14ac:dyDescent="0.3">
      <c r="A101" s="1"/>
      <c r="B101" s="23" t="s">
        <v>32</v>
      </c>
      <c r="C101" s="23" t="s">
        <v>33</v>
      </c>
      <c r="D101" s="23" t="s">
        <v>34</v>
      </c>
      <c r="E101" s="23" t="s">
        <v>14</v>
      </c>
      <c r="F101" s="23" t="s">
        <v>35</v>
      </c>
      <c r="G101" s="23" t="s">
        <v>36</v>
      </c>
      <c r="H101" s="23" t="s">
        <v>37</v>
      </c>
      <c r="I101" s="23" t="s">
        <v>15</v>
      </c>
      <c r="J101" s="23" t="s">
        <v>16</v>
      </c>
      <c r="K101" s="23" t="s">
        <v>38</v>
      </c>
      <c r="L101" s="23" t="s">
        <v>18</v>
      </c>
      <c r="M101" s="23" t="s">
        <v>39</v>
      </c>
      <c r="N101" s="23" t="s">
        <v>42</v>
      </c>
      <c r="O101" s="23" t="s">
        <v>40</v>
      </c>
      <c r="P101" s="23" t="s">
        <v>43</v>
      </c>
    </row>
    <row r="102" spans="1:16" x14ac:dyDescent="0.3">
      <c r="A102" s="32" t="s">
        <v>31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4"/>
    </row>
    <row r="103" spans="1:16" x14ac:dyDescent="0.3">
      <c r="A103" s="2" t="s">
        <v>44</v>
      </c>
      <c r="B103" s="3">
        <f>'DE_VIE Gruppe inkl. MLA und KSC'!B108</f>
        <v>198295</v>
      </c>
      <c r="C103" s="3">
        <f>'DE_VIE Gruppe inkl. MLA und KSC'!C108</f>
        <v>158786</v>
      </c>
      <c r="D103" s="3">
        <f>'DE_VIE Gruppe inkl. MLA und KSC'!D108</f>
        <v>215637</v>
      </c>
      <c r="E103" s="3">
        <f>'DE_VIE Gruppe inkl. MLA und KSC'!E108</f>
        <v>269127</v>
      </c>
      <c r="F103" s="3">
        <f>'DE_VIE Gruppe inkl. MLA und KSC'!F108</f>
        <v>399518</v>
      </c>
      <c r="G103" s="3">
        <f>'DE_VIE Gruppe inkl. MLA und KSC'!G108</f>
        <v>725244</v>
      </c>
      <c r="H103" s="3">
        <f>'DE_VIE Gruppe inkl. MLA und KSC'!H108</f>
        <v>1474634</v>
      </c>
      <c r="I103" s="3">
        <f>'DE_VIE Gruppe inkl. MLA und KSC'!I108</f>
        <v>1778146</v>
      </c>
      <c r="J103" s="3">
        <f>'DE_VIE Gruppe inkl. MLA und KSC'!J108</f>
        <v>1575315</v>
      </c>
      <c r="K103" s="3">
        <f>'DE_VIE Gruppe inkl. MLA und KSC'!K108</f>
        <v>1573155</v>
      </c>
      <c r="L103" s="3">
        <f>'DE_VIE Gruppe inkl. MLA und KSC'!L108</f>
        <v>1116064</v>
      </c>
      <c r="M103" s="3">
        <f>'DE_VIE Gruppe inkl. MLA und KSC'!M108</f>
        <v>921602</v>
      </c>
      <c r="N103" s="5">
        <f>'DE_VIE Gruppe inkl. MLA und KSC'!N108</f>
        <v>306.28380731538505</v>
      </c>
      <c r="O103" s="3">
        <f>'DE_VIE Gruppe inkl. MLA und KSC'!O108</f>
        <v>10405523</v>
      </c>
      <c r="P103" s="26">
        <f>'DE_VIE Gruppe inkl. MLA und KSC'!P108</f>
        <v>33.183227615526967</v>
      </c>
    </row>
    <row r="104" spans="1:16" x14ac:dyDescent="0.3">
      <c r="A104" s="2" t="s">
        <v>45</v>
      </c>
      <c r="B104" s="3">
        <f>'DE_VIE Gruppe inkl. MLA und KSC'!B109</f>
        <v>148310</v>
      </c>
      <c r="C104" s="3">
        <f>'DE_VIE Gruppe inkl. MLA und KSC'!C109</f>
        <v>122115</v>
      </c>
      <c r="D104" s="3">
        <f>'DE_VIE Gruppe inkl. MLA und KSC'!D109</f>
        <v>155837</v>
      </c>
      <c r="E104" s="3">
        <f>'DE_VIE Gruppe inkl. MLA und KSC'!E109</f>
        <v>177654</v>
      </c>
      <c r="F104" s="3">
        <f>'DE_VIE Gruppe inkl. MLA und KSC'!F109</f>
        <v>253580</v>
      </c>
      <c r="G104" s="3">
        <f>'DE_VIE Gruppe inkl. MLA und KSC'!G109</f>
        <v>533030</v>
      </c>
      <c r="H104" s="3">
        <f>'DE_VIE Gruppe inkl. MLA und KSC'!H109</f>
        <v>1101619</v>
      </c>
      <c r="I104" s="3">
        <f>'DE_VIE Gruppe inkl. MLA und KSC'!I109</f>
        <v>1312802</v>
      </c>
      <c r="J104" s="3">
        <f>'DE_VIE Gruppe inkl. MLA und KSC'!J109</f>
        <v>1224539</v>
      </c>
      <c r="K104" s="3">
        <f>'DE_VIE Gruppe inkl. MLA und KSC'!K109</f>
        <v>1230000</v>
      </c>
      <c r="L104" s="3">
        <f>'DE_VIE Gruppe inkl. MLA und KSC'!L109</f>
        <v>878710</v>
      </c>
      <c r="M104" s="3">
        <f>'DE_VIE Gruppe inkl. MLA und KSC'!M109</f>
        <v>711582</v>
      </c>
      <c r="N104" s="5">
        <f>'DE_VIE Gruppe inkl. MLA und KSC'!N109</f>
        <v>312.11949219292967</v>
      </c>
      <c r="O104" s="3">
        <f>'DE_VIE Gruppe inkl. MLA und KSC'!O109</f>
        <v>7849778</v>
      </c>
      <c r="P104" s="26">
        <f>'DE_VIE Gruppe inkl. MLA und KSC'!P109</f>
        <v>24.621805781345252</v>
      </c>
    </row>
    <row r="105" spans="1:16" x14ac:dyDescent="0.3">
      <c r="A105" s="2" t="s">
        <v>46</v>
      </c>
      <c r="B105" s="3">
        <f>'DE_VIE Gruppe inkl. MLA und KSC'!B110</f>
        <v>47366</v>
      </c>
      <c r="C105" s="3">
        <f>'DE_VIE Gruppe inkl. MLA und KSC'!C110</f>
        <v>35084</v>
      </c>
      <c r="D105" s="3">
        <f>'DE_VIE Gruppe inkl. MLA und KSC'!D110</f>
        <v>57092</v>
      </c>
      <c r="E105" s="3">
        <f>'DE_VIE Gruppe inkl. MLA und KSC'!E110</f>
        <v>89600</v>
      </c>
      <c r="F105" s="3">
        <f>'DE_VIE Gruppe inkl. MLA und KSC'!F110</f>
        <v>143736</v>
      </c>
      <c r="G105" s="3">
        <f>'DE_VIE Gruppe inkl. MLA und KSC'!G110</f>
        <v>188452</v>
      </c>
      <c r="H105" s="3">
        <f>'DE_VIE Gruppe inkl. MLA und KSC'!H110</f>
        <v>367226</v>
      </c>
      <c r="I105" s="3">
        <f>'DE_VIE Gruppe inkl. MLA und KSC'!I110</f>
        <v>460458</v>
      </c>
      <c r="J105" s="3">
        <f>'DE_VIE Gruppe inkl. MLA und KSC'!J110</f>
        <v>346610</v>
      </c>
      <c r="K105" s="3">
        <f>'DE_VIE Gruppe inkl. MLA und KSC'!K110</f>
        <v>340028</v>
      </c>
      <c r="L105" s="3">
        <f>'DE_VIE Gruppe inkl. MLA und KSC'!L110</f>
        <v>234140</v>
      </c>
      <c r="M105" s="3">
        <f>'DE_VIE Gruppe inkl. MLA und KSC'!M110</f>
        <v>205792</v>
      </c>
      <c r="N105" s="5">
        <f>'DE_VIE Gruppe inkl. MLA und KSC'!N110</f>
        <v>299.87564122493393</v>
      </c>
      <c r="O105" s="3">
        <f>'DE_VIE Gruppe inkl. MLA und KSC'!O110</f>
        <v>2515584</v>
      </c>
      <c r="P105" s="26">
        <f>'DE_VIE Gruppe inkl. MLA und KSC'!P110</f>
        <v>67.935559759831122</v>
      </c>
    </row>
    <row r="106" spans="1:16" x14ac:dyDescent="0.3">
      <c r="A106" s="2" t="s">
        <v>47</v>
      </c>
      <c r="B106" s="3">
        <f>'DE_VIE Gruppe inkl. MLA und KSC'!B111</f>
        <v>3733</v>
      </c>
      <c r="C106" s="3">
        <f>'DE_VIE Gruppe inkl. MLA und KSC'!C111</f>
        <v>2806</v>
      </c>
      <c r="D106" s="3">
        <f>'DE_VIE Gruppe inkl. MLA und KSC'!D111</f>
        <v>3879</v>
      </c>
      <c r="E106" s="3">
        <f>'DE_VIE Gruppe inkl. MLA und KSC'!E111</f>
        <v>5009</v>
      </c>
      <c r="F106" s="3">
        <f>'DE_VIE Gruppe inkl. MLA und KSC'!F111</f>
        <v>5806</v>
      </c>
      <c r="G106" s="3">
        <f>'DE_VIE Gruppe inkl. MLA und KSC'!G111</f>
        <v>8222</v>
      </c>
      <c r="H106" s="3">
        <f>'DE_VIE Gruppe inkl. MLA und KSC'!H111</f>
        <v>13578</v>
      </c>
      <c r="I106" s="3">
        <f>'DE_VIE Gruppe inkl. MLA und KSC'!I111</f>
        <v>15270</v>
      </c>
      <c r="J106" s="3">
        <f>'DE_VIE Gruppe inkl. MLA und KSC'!J111</f>
        <v>14674</v>
      </c>
      <c r="K106" s="3">
        <f>'DE_VIE Gruppe inkl. MLA und KSC'!K111</f>
        <v>14533</v>
      </c>
      <c r="L106" s="3">
        <f>'DE_VIE Gruppe inkl. MLA und KSC'!L111</f>
        <v>12408</v>
      </c>
      <c r="M106" s="3">
        <f>'DE_VIE Gruppe inkl. MLA und KSC'!M111</f>
        <v>11649</v>
      </c>
      <c r="N106" s="5">
        <f>'DE_VIE Gruppe inkl. MLA und KSC'!N111</f>
        <v>185.72479764532744</v>
      </c>
      <c r="O106" s="3">
        <f>'DE_VIE Gruppe inkl. MLA und KSC'!O111</f>
        <v>111567</v>
      </c>
      <c r="P106" s="26">
        <f>'DE_VIE Gruppe inkl. MLA und KSC'!P111</f>
        <v>16.36107634543178</v>
      </c>
    </row>
    <row r="107" spans="1:16" x14ac:dyDescent="0.3">
      <c r="A107" s="2" t="s">
        <v>48</v>
      </c>
      <c r="B107" s="6">
        <f>'DE_VIE Gruppe inkl. MLA und KSC'!B112</f>
        <v>19734820.170000002</v>
      </c>
      <c r="C107" s="6">
        <f>'DE_VIE Gruppe inkl. MLA und KSC'!C112</f>
        <v>18543188</v>
      </c>
      <c r="D107" s="6">
        <f>'DE_VIE Gruppe inkl. MLA und KSC'!D112</f>
        <v>21546981</v>
      </c>
      <c r="E107" s="6">
        <f>'DE_VIE Gruppe inkl. MLA und KSC'!E112</f>
        <v>21803158.57</v>
      </c>
      <c r="F107" s="6">
        <f>'DE_VIE Gruppe inkl. MLA und KSC'!F112</f>
        <v>21814697.149999999</v>
      </c>
      <c r="G107" s="6">
        <f>'DE_VIE Gruppe inkl. MLA und KSC'!G112</f>
        <v>21353897.93</v>
      </c>
      <c r="H107" s="6">
        <f>'DE_VIE Gruppe inkl. MLA und KSC'!H112</f>
        <v>21691015.57</v>
      </c>
      <c r="I107" s="6">
        <f>'DE_VIE Gruppe inkl. MLA und KSC'!I112</f>
        <v>20249187.689999998</v>
      </c>
      <c r="J107" s="6">
        <f>'DE_VIE Gruppe inkl. MLA und KSC'!J112</f>
        <v>21440358.009999998</v>
      </c>
      <c r="K107" s="6">
        <f>'DE_VIE Gruppe inkl. MLA und KSC'!K112</f>
        <v>24678495.23</v>
      </c>
      <c r="L107" s="6">
        <f>'DE_VIE Gruppe inkl. MLA und KSC'!L112</f>
        <v>24496433.949999999</v>
      </c>
      <c r="M107" s="6">
        <f>'DE_VIE Gruppe inkl. MLA und KSC'!M112</f>
        <v>23947097.77</v>
      </c>
      <c r="N107" s="5">
        <f>'DE_VIE Gruppe inkl. MLA und KSC'!N112</f>
        <v>21.759771410693276</v>
      </c>
      <c r="O107" s="6">
        <f>'DE_VIE Gruppe inkl. MLA und KSC'!O112</f>
        <v>261299331.03999999</v>
      </c>
      <c r="P107" s="26">
        <f>'DE_VIE Gruppe inkl. MLA und KSC'!P112</f>
        <v>19.923695462485512</v>
      </c>
    </row>
    <row r="108" spans="1:16" x14ac:dyDescent="0.3">
      <c r="A108" s="32" t="s">
        <v>49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4"/>
    </row>
    <row r="109" spans="1:16" x14ac:dyDescent="0.3">
      <c r="A109" s="2" t="s">
        <v>44</v>
      </c>
      <c r="B109" s="3">
        <f>'DE_VIE Gruppe inkl. MLA und KSC'!B114</f>
        <v>38936</v>
      </c>
      <c r="C109" s="3">
        <f>'DE_VIE Gruppe inkl. MLA und KSC'!C114</f>
        <v>27524</v>
      </c>
      <c r="D109" s="3">
        <f>'DE_VIE Gruppe inkl. MLA und KSC'!D114</f>
        <v>32033</v>
      </c>
      <c r="E109" s="3">
        <f>'DE_VIE Gruppe inkl. MLA und KSC'!E114</f>
        <v>39392</v>
      </c>
      <c r="F109" s="3">
        <f>'DE_VIE Gruppe inkl. MLA und KSC'!F114</f>
        <v>75420</v>
      </c>
      <c r="G109" s="3">
        <f>'DE_VIE Gruppe inkl. MLA und KSC'!G114</f>
        <v>190505</v>
      </c>
      <c r="H109" s="3">
        <f>'DE_VIE Gruppe inkl. MLA und KSC'!H114</f>
        <v>311691</v>
      </c>
      <c r="I109" s="3">
        <f>'DE_VIE Gruppe inkl. MLA und KSC'!I114</f>
        <v>407435</v>
      </c>
      <c r="J109" s="3">
        <f>'DE_VIE Gruppe inkl. MLA und KSC'!J114</f>
        <v>418474</v>
      </c>
      <c r="K109" s="3">
        <f>'DE_VIE Gruppe inkl. MLA und KSC'!K114</f>
        <v>428426</v>
      </c>
      <c r="L109" s="3">
        <f>'DE_VIE Gruppe inkl. MLA und KSC'!L114</f>
        <v>315964</v>
      </c>
      <c r="M109" s="3">
        <f>'DE_VIE Gruppe inkl. MLA und KSC'!M114</f>
        <v>254535</v>
      </c>
      <c r="N109" s="5">
        <f>'DE_VIE Gruppe inkl. MLA und KSC'!N114</f>
        <v>447.68154922001077</v>
      </c>
      <c r="O109" s="3">
        <f>'DE_VIE Gruppe inkl. MLA und KSC'!O114</f>
        <v>2540335</v>
      </c>
      <c r="P109" s="26">
        <f>'DE_VIE Gruppe inkl. MLA und KSC'!P114</f>
        <v>45.323932381796858</v>
      </c>
    </row>
    <row r="110" spans="1:16" x14ac:dyDescent="0.3">
      <c r="A110" s="2" t="s">
        <v>45</v>
      </c>
      <c r="B110" s="3">
        <f>'DE_VIE Gruppe inkl. MLA und KSC'!B115</f>
        <v>38782</v>
      </c>
      <c r="C110" s="3">
        <f>'DE_VIE Gruppe inkl. MLA und KSC'!C115</f>
        <v>27460</v>
      </c>
      <c r="D110" s="3">
        <f>'DE_VIE Gruppe inkl. MLA und KSC'!D115</f>
        <v>31972</v>
      </c>
      <c r="E110" s="3">
        <f>'DE_VIE Gruppe inkl. MLA und KSC'!E115</f>
        <v>39346</v>
      </c>
      <c r="F110" s="3">
        <f>'DE_VIE Gruppe inkl. MLA und KSC'!F115</f>
        <v>75387</v>
      </c>
      <c r="G110" s="3">
        <f>'DE_VIE Gruppe inkl. MLA und KSC'!G115</f>
        <v>190412</v>
      </c>
      <c r="H110" s="3">
        <f>'DE_VIE Gruppe inkl. MLA und KSC'!H115</f>
        <v>311278</v>
      </c>
      <c r="I110" s="3">
        <f>'DE_VIE Gruppe inkl. MLA und KSC'!I115</f>
        <v>406256</v>
      </c>
      <c r="J110" s="3">
        <f>'DE_VIE Gruppe inkl. MLA und KSC'!J115</f>
        <v>417939</v>
      </c>
      <c r="K110" s="3">
        <f>'DE_VIE Gruppe inkl. MLA und KSC'!K115</f>
        <v>427787</v>
      </c>
      <c r="L110" s="3">
        <f>'DE_VIE Gruppe inkl. MLA und KSC'!L115</f>
        <v>315528</v>
      </c>
      <c r="M110" s="3">
        <f>'DE_VIE Gruppe inkl. MLA und KSC'!M115</f>
        <v>253871</v>
      </c>
      <c r="N110" s="5">
        <f>'DE_VIE Gruppe inkl. MLA und KSC'!N115</f>
        <v>451.16258874101732</v>
      </c>
      <c r="O110" s="3">
        <f>'DE_VIE Gruppe inkl. MLA und KSC'!O115</f>
        <v>2536018</v>
      </c>
      <c r="P110" s="26">
        <f>'DE_VIE Gruppe inkl. MLA und KSC'!P115</f>
        <v>46.014259319714256</v>
      </c>
    </row>
    <row r="111" spans="1:16" x14ac:dyDescent="0.3">
      <c r="A111" s="2" t="s">
        <v>46</v>
      </c>
      <c r="B111" s="3">
        <f>'DE_VIE Gruppe inkl. MLA und KSC'!B116</f>
        <v>154</v>
      </c>
      <c r="C111" s="3">
        <f>'DE_VIE Gruppe inkl. MLA und KSC'!C116</f>
        <v>62</v>
      </c>
      <c r="D111" s="3">
        <f>'DE_VIE Gruppe inkl. MLA und KSC'!D116</f>
        <v>50</v>
      </c>
      <c r="E111" s="3">
        <f>'DE_VIE Gruppe inkl. MLA und KSC'!E116</f>
        <v>42</v>
      </c>
      <c r="F111" s="3">
        <f>'DE_VIE Gruppe inkl. MLA und KSC'!F116</f>
        <v>26</v>
      </c>
      <c r="G111" s="3">
        <f>'DE_VIE Gruppe inkl. MLA und KSC'!G116</f>
        <v>88</v>
      </c>
      <c r="H111" s="3">
        <f>'DE_VIE Gruppe inkl. MLA und KSC'!H116</f>
        <v>402</v>
      </c>
      <c r="I111" s="3">
        <f>'DE_VIE Gruppe inkl. MLA und KSC'!I116</f>
        <v>1150</v>
      </c>
      <c r="J111" s="3">
        <f>'DE_VIE Gruppe inkl. MLA und KSC'!J116</f>
        <v>520</v>
      </c>
      <c r="K111" s="3">
        <f>'DE_VIE Gruppe inkl. MLA und KSC'!K116</f>
        <v>632</v>
      </c>
      <c r="L111" s="3">
        <f>'DE_VIE Gruppe inkl. MLA und KSC'!L116</f>
        <v>436</v>
      </c>
      <c r="M111" s="3">
        <f>'DE_VIE Gruppe inkl. MLA und KSC'!M116</f>
        <v>664</v>
      </c>
      <c r="N111" s="5">
        <f>'DE_VIE Gruppe inkl. MLA und KSC'!N116</f>
        <v>75.661375661375658</v>
      </c>
      <c r="O111" s="3">
        <f>'DE_VIE Gruppe inkl. MLA und KSC'!O116</f>
        <v>4226</v>
      </c>
      <c r="P111" s="26">
        <f>'DE_VIE Gruppe inkl. MLA und KSC'!P116</f>
        <v>-61.100883652430049</v>
      </c>
    </row>
    <row r="112" spans="1:16" x14ac:dyDescent="0.3">
      <c r="A112" s="2" t="s">
        <v>47</v>
      </c>
      <c r="B112" s="3">
        <f>'DE_VIE Gruppe inkl. MLA und KSC'!B117</f>
        <v>621</v>
      </c>
      <c r="C112" s="3">
        <f>'DE_VIE Gruppe inkl. MLA und KSC'!C117</f>
        <v>443</v>
      </c>
      <c r="D112" s="3">
        <f>'DE_VIE Gruppe inkl. MLA und KSC'!D117</f>
        <v>499</v>
      </c>
      <c r="E112" s="3">
        <f>'DE_VIE Gruppe inkl. MLA und KSC'!E117</f>
        <v>673</v>
      </c>
      <c r="F112" s="3">
        <f>'DE_VIE Gruppe inkl. MLA und KSC'!F117</f>
        <v>843</v>
      </c>
      <c r="G112" s="3">
        <f>'DE_VIE Gruppe inkl. MLA und KSC'!G117</f>
        <v>1983</v>
      </c>
      <c r="H112" s="3">
        <f>'DE_VIE Gruppe inkl. MLA und KSC'!H117</f>
        <v>3402</v>
      </c>
      <c r="I112" s="3">
        <f>'DE_VIE Gruppe inkl. MLA und KSC'!I117</f>
        <v>3796</v>
      </c>
      <c r="J112" s="3">
        <f>'DE_VIE Gruppe inkl. MLA und KSC'!J117</f>
        <v>3414</v>
      </c>
      <c r="K112" s="3">
        <f>'DE_VIE Gruppe inkl. MLA und KSC'!K117</f>
        <v>3508</v>
      </c>
      <c r="L112" s="3">
        <f>'DE_VIE Gruppe inkl. MLA und KSC'!L117</f>
        <v>2607</v>
      </c>
      <c r="M112" s="3">
        <f>'DE_VIE Gruppe inkl. MLA und KSC'!M117</f>
        <v>2727</v>
      </c>
      <c r="N112" s="5">
        <f>'DE_VIE Gruppe inkl. MLA und KSC'!N117</f>
        <v>255.54106910039113</v>
      </c>
      <c r="O112" s="3">
        <f>'DE_VIE Gruppe inkl. MLA und KSC'!O117</f>
        <v>24516</v>
      </c>
      <c r="P112" s="26">
        <f>'DE_VIE Gruppe inkl. MLA und KSC'!P117</f>
        <v>29.153935307133082</v>
      </c>
    </row>
    <row r="113" spans="1:16" x14ac:dyDescent="0.3">
      <c r="A113" s="2" t="s">
        <v>48</v>
      </c>
      <c r="B113" s="6">
        <f>'DE_VIE Gruppe inkl. MLA und KSC'!B118</f>
        <v>1075380</v>
      </c>
      <c r="C113" s="6">
        <f>'DE_VIE Gruppe inkl. MLA und KSC'!C118</f>
        <v>1241127</v>
      </c>
      <c r="D113" s="6">
        <f>'DE_VIE Gruppe inkl. MLA und KSC'!D118</f>
        <v>1425188</v>
      </c>
      <c r="E113" s="6">
        <f>'DE_VIE Gruppe inkl. MLA und KSC'!E118</f>
        <v>1082436</v>
      </c>
      <c r="F113" s="6">
        <f>'DE_VIE Gruppe inkl. MLA und KSC'!F118</f>
        <v>1207734</v>
      </c>
      <c r="G113" s="6">
        <f>'DE_VIE Gruppe inkl. MLA und KSC'!G118</f>
        <v>1323766</v>
      </c>
      <c r="H113" s="6">
        <f>'DE_VIE Gruppe inkl. MLA und KSC'!H118</f>
        <v>1173056</v>
      </c>
      <c r="I113" s="6">
        <f>'DE_VIE Gruppe inkl. MLA und KSC'!I118</f>
        <v>1399617</v>
      </c>
      <c r="J113" s="6">
        <f>'DE_VIE Gruppe inkl. MLA und KSC'!J118</f>
        <v>1153652</v>
      </c>
      <c r="K113" s="6">
        <f>'DE_VIE Gruppe inkl. MLA und KSC'!K118</f>
        <v>1300514</v>
      </c>
      <c r="L113" s="6">
        <f>'DE_VIE Gruppe inkl. MLA und KSC'!L118</f>
        <v>1223602</v>
      </c>
      <c r="M113" s="6">
        <f>'DE_VIE Gruppe inkl. MLA und KSC'!M118</f>
        <v>1260894</v>
      </c>
      <c r="N113" s="5">
        <f>'DE_VIE Gruppe inkl. MLA und KSC'!N118</f>
        <v>-2.937671663115371</v>
      </c>
      <c r="O113" s="6">
        <f>'DE_VIE Gruppe inkl. MLA und KSC'!O118</f>
        <v>14866966</v>
      </c>
      <c r="P113" s="26">
        <f>'DE_VIE Gruppe inkl. MLA und KSC'!P118</f>
        <v>-5.8310936470015289</v>
      </c>
    </row>
    <row r="114" spans="1:16" x14ac:dyDescent="0.3">
      <c r="A114" s="32" t="s">
        <v>50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4"/>
    </row>
    <row r="115" spans="1:16" x14ac:dyDescent="0.3">
      <c r="A115" s="2" t="s">
        <v>44</v>
      </c>
      <c r="B115" s="3">
        <f>'DE_VIE Gruppe inkl. MLA und KSC'!B120</f>
        <v>2885</v>
      </c>
      <c r="C115" s="3">
        <f>'DE_VIE Gruppe inkl. MLA und KSC'!C120</f>
        <v>1791</v>
      </c>
      <c r="D115" s="3">
        <f>'DE_VIE Gruppe inkl. MLA und KSC'!D120</f>
        <v>1459</v>
      </c>
      <c r="E115" s="3">
        <f>'DE_VIE Gruppe inkl. MLA und KSC'!E120</f>
        <v>2288</v>
      </c>
      <c r="F115" s="3">
        <f>'DE_VIE Gruppe inkl. MLA und KSC'!F120</f>
        <v>4260</v>
      </c>
      <c r="G115" s="3">
        <f>'DE_VIE Gruppe inkl. MLA und KSC'!G120</f>
        <v>10543</v>
      </c>
      <c r="H115" s="3">
        <f>'DE_VIE Gruppe inkl. MLA und KSC'!H120</f>
        <v>30876</v>
      </c>
      <c r="I115" s="3">
        <f>'DE_VIE Gruppe inkl. MLA und KSC'!I120</f>
        <v>38210</v>
      </c>
      <c r="J115" s="3">
        <f>'DE_VIE Gruppe inkl. MLA und KSC'!J120</f>
        <v>23766</v>
      </c>
      <c r="K115" s="3">
        <f>'DE_VIE Gruppe inkl. MLA und KSC'!K120</f>
        <v>18171</v>
      </c>
      <c r="L115" s="3">
        <f>'DE_VIE Gruppe inkl. MLA und KSC'!L120</f>
        <v>15547</v>
      </c>
      <c r="M115" s="3">
        <f>'DE_VIE Gruppe inkl. MLA und KSC'!M120</f>
        <v>16719</v>
      </c>
      <c r="N115" s="5">
        <f>'DE_VIE Gruppe inkl. MLA und KSC'!N120</f>
        <v>260.78981441519204</v>
      </c>
      <c r="O115" s="3">
        <f>'DE_VIE Gruppe inkl. MLA und KSC'!O120</f>
        <v>166515</v>
      </c>
      <c r="P115" s="26">
        <f>'DE_VIE Gruppe inkl. MLA und KSC'!P120</f>
        <v>72.683245530343882</v>
      </c>
    </row>
    <row r="116" spans="1:16" x14ac:dyDescent="0.3">
      <c r="A116" s="2" t="s">
        <v>45</v>
      </c>
      <c r="B116" s="3">
        <f>'DE_VIE Gruppe inkl. MLA und KSC'!B121</f>
        <v>2885</v>
      </c>
      <c r="C116" s="3">
        <f>'DE_VIE Gruppe inkl. MLA und KSC'!C121</f>
        <v>1791</v>
      </c>
      <c r="D116" s="3">
        <f>'DE_VIE Gruppe inkl. MLA und KSC'!D121</f>
        <v>1459</v>
      </c>
      <c r="E116" s="3">
        <f>'DE_VIE Gruppe inkl. MLA und KSC'!E121</f>
        <v>2288</v>
      </c>
      <c r="F116" s="3">
        <f>'DE_VIE Gruppe inkl. MLA und KSC'!F121</f>
        <v>4260</v>
      </c>
      <c r="G116" s="3">
        <f>'DE_VIE Gruppe inkl. MLA und KSC'!G121</f>
        <v>10543</v>
      </c>
      <c r="H116" s="3">
        <f>'DE_VIE Gruppe inkl. MLA und KSC'!H121</f>
        <v>30876</v>
      </c>
      <c r="I116" s="3">
        <f>'DE_VIE Gruppe inkl. MLA und KSC'!I121</f>
        <v>38210</v>
      </c>
      <c r="J116" s="3">
        <f>'DE_VIE Gruppe inkl. MLA und KSC'!J121</f>
        <v>23766</v>
      </c>
      <c r="K116" s="3">
        <f>'DE_VIE Gruppe inkl. MLA und KSC'!K121</f>
        <v>18171</v>
      </c>
      <c r="L116" s="3">
        <f>'DE_VIE Gruppe inkl. MLA und KSC'!L121</f>
        <v>15547</v>
      </c>
      <c r="M116" s="3">
        <f>'DE_VIE Gruppe inkl. MLA und KSC'!M121</f>
        <v>16719</v>
      </c>
      <c r="N116" s="5">
        <f>'DE_VIE Gruppe inkl. MLA und KSC'!N121</f>
        <v>260.78981441519204</v>
      </c>
      <c r="O116" s="3">
        <f>'DE_VIE Gruppe inkl. MLA und KSC'!O121</f>
        <v>166515</v>
      </c>
      <c r="P116" s="26">
        <f>'DE_VIE Gruppe inkl. MLA und KSC'!P121</f>
        <v>72.885843326584649</v>
      </c>
    </row>
    <row r="117" spans="1:16" x14ac:dyDescent="0.3">
      <c r="A117" s="2" t="s">
        <v>46</v>
      </c>
      <c r="B117" s="3">
        <f>'DE_VIE Gruppe inkl. MLA und KSC'!B122</f>
        <v>0</v>
      </c>
      <c r="C117" s="3">
        <f>'DE_VIE Gruppe inkl. MLA und KSC'!C122</f>
        <v>0</v>
      </c>
      <c r="D117" s="3">
        <f>'DE_VIE Gruppe inkl. MLA und KSC'!D122</f>
        <v>0</v>
      </c>
      <c r="E117" s="3">
        <f>'DE_VIE Gruppe inkl. MLA und KSC'!E122</f>
        <v>0</v>
      </c>
      <c r="F117" s="3">
        <f>'DE_VIE Gruppe inkl. MLA und KSC'!F122</f>
        <v>0</v>
      </c>
      <c r="G117" s="3">
        <f>'DE_VIE Gruppe inkl. MLA und KSC'!G122</f>
        <v>0</v>
      </c>
      <c r="H117" s="3">
        <f>'DE_VIE Gruppe inkl. MLA und KSC'!H122</f>
        <v>0</v>
      </c>
      <c r="I117" s="3">
        <f>'DE_VIE Gruppe inkl. MLA und KSC'!I122</f>
        <v>0</v>
      </c>
      <c r="J117" s="3">
        <f>'DE_VIE Gruppe inkl. MLA und KSC'!J122</f>
        <v>0</v>
      </c>
      <c r="K117" s="3">
        <f>'DE_VIE Gruppe inkl. MLA und KSC'!K122</f>
        <v>0</v>
      </c>
      <c r="L117" s="3">
        <f>'DE_VIE Gruppe inkl. MLA und KSC'!L122</f>
        <v>0</v>
      </c>
      <c r="M117" s="3">
        <f>'DE_VIE Gruppe inkl. MLA und KSC'!M122</f>
        <v>0</v>
      </c>
      <c r="N117" s="5"/>
      <c r="O117" s="3">
        <f>'DE_VIE Gruppe inkl. MLA und KSC'!O122</f>
        <v>0</v>
      </c>
      <c r="P117" s="26"/>
    </row>
    <row r="118" spans="1:16" x14ac:dyDescent="0.3">
      <c r="A118" s="2" t="s">
        <v>47</v>
      </c>
      <c r="B118" s="3">
        <f>'DE_VIE Gruppe inkl. MLA und KSC'!B123</f>
        <v>38</v>
      </c>
      <c r="C118" s="3">
        <f>'DE_VIE Gruppe inkl. MLA und KSC'!C123</f>
        <v>16</v>
      </c>
      <c r="D118" s="3">
        <f>'DE_VIE Gruppe inkl. MLA und KSC'!D123</f>
        <v>18</v>
      </c>
      <c r="E118" s="3">
        <f>'DE_VIE Gruppe inkl. MLA und KSC'!E123</f>
        <v>30</v>
      </c>
      <c r="F118" s="3">
        <f>'DE_VIE Gruppe inkl. MLA und KSC'!F123</f>
        <v>48</v>
      </c>
      <c r="G118" s="3">
        <f>'DE_VIE Gruppe inkl. MLA und KSC'!G123</f>
        <v>114</v>
      </c>
      <c r="H118" s="3">
        <f>'DE_VIE Gruppe inkl. MLA und KSC'!H123</f>
        <v>232</v>
      </c>
      <c r="I118" s="3">
        <f>'DE_VIE Gruppe inkl. MLA und KSC'!I123</f>
        <v>256</v>
      </c>
      <c r="J118" s="3">
        <f>'DE_VIE Gruppe inkl. MLA und KSC'!J123</f>
        <v>220</v>
      </c>
      <c r="K118" s="3">
        <f>'DE_VIE Gruppe inkl. MLA und KSC'!K123</f>
        <v>174</v>
      </c>
      <c r="L118" s="3">
        <f>'DE_VIE Gruppe inkl. MLA und KSC'!L123</f>
        <v>174</v>
      </c>
      <c r="M118" s="3">
        <f>'DE_VIE Gruppe inkl. MLA und KSC'!M123</f>
        <v>200</v>
      </c>
      <c r="N118" s="5">
        <f>'DE_VIE Gruppe inkl. MLA und KSC'!N123</f>
        <v>194.11764705882354</v>
      </c>
      <c r="O118" s="3">
        <f>'DE_VIE Gruppe inkl. MLA und KSC'!O123</f>
        <v>1520</v>
      </c>
      <c r="P118" s="26">
        <f>'DE_VIE Gruppe inkl. MLA und KSC'!P123</f>
        <v>2.2192333557498278</v>
      </c>
    </row>
    <row r="119" spans="1:16" x14ac:dyDescent="0.3">
      <c r="A119" s="2" t="s">
        <v>48</v>
      </c>
      <c r="B119" s="6">
        <f>'DE_VIE Gruppe inkl. MLA und KSC'!B124</f>
        <v>0</v>
      </c>
      <c r="C119" s="6">
        <f>'DE_VIE Gruppe inkl. MLA und KSC'!C124</f>
        <v>0</v>
      </c>
      <c r="D119" s="6">
        <f>'DE_VIE Gruppe inkl. MLA und KSC'!D124</f>
        <v>0</v>
      </c>
      <c r="E119" s="6">
        <f>'DE_VIE Gruppe inkl. MLA und KSC'!E124</f>
        <v>0</v>
      </c>
      <c r="F119" s="6">
        <f>'DE_VIE Gruppe inkl. MLA und KSC'!F124</f>
        <v>0</v>
      </c>
      <c r="G119" s="6">
        <f>'DE_VIE Gruppe inkl. MLA und KSC'!G124</f>
        <v>0</v>
      </c>
      <c r="H119" s="6">
        <f>'DE_VIE Gruppe inkl. MLA und KSC'!H124</f>
        <v>0</v>
      </c>
      <c r="I119" s="6">
        <f>'DE_VIE Gruppe inkl. MLA und KSC'!I124</f>
        <v>0</v>
      </c>
      <c r="J119" s="6">
        <f>'DE_VIE Gruppe inkl. MLA und KSC'!J124</f>
        <v>0</v>
      </c>
      <c r="K119" s="6">
        <f>'DE_VIE Gruppe inkl. MLA und KSC'!K124</f>
        <v>0</v>
      </c>
      <c r="L119" s="6">
        <f>'DE_VIE Gruppe inkl. MLA und KSC'!L124</f>
        <v>0</v>
      </c>
      <c r="M119" s="6">
        <f>'DE_VIE Gruppe inkl. MLA und KSC'!M124</f>
        <v>0</v>
      </c>
      <c r="N119" s="5"/>
      <c r="O119" s="6">
        <f>'DE_VIE Gruppe inkl. MLA und KSC'!O124</f>
        <v>0</v>
      </c>
      <c r="P119" s="26">
        <f>'DE_VIE Gruppe inkl. MLA und KSC'!P124</f>
        <v>-100</v>
      </c>
    </row>
    <row r="120" spans="1:16" x14ac:dyDescent="0.3">
      <c r="A120" s="32" t="s">
        <v>51</v>
      </c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4"/>
    </row>
    <row r="121" spans="1:16" x14ac:dyDescent="0.3">
      <c r="A121" s="2" t="s">
        <v>44</v>
      </c>
      <c r="B121" s="3">
        <f>'DE_VIE Gruppe inkl. MLA und KSC'!B126</f>
        <v>240116</v>
      </c>
      <c r="C121" s="3">
        <f>'DE_VIE Gruppe inkl. MLA und KSC'!C126</f>
        <v>188101</v>
      </c>
      <c r="D121" s="3">
        <f>'DE_VIE Gruppe inkl. MLA und KSC'!D126</f>
        <v>249129</v>
      </c>
      <c r="E121" s="3">
        <f>'DE_VIE Gruppe inkl. MLA und KSC'!E126</f>
        <v>310807</v>
      </c>
      <c r="F121" s="3">
        <f>'DE_VIE Gruppe inkl. MLA und KSC'!F126</f>
        <v>479198</v>
      </c>
      <c r="G121" s="3">
        <f>'DE_VIE Gruppe inkl. MLA und KSC'!G126</f>
        <v>926292</v>
      </c>
      <c r="H121" s="3">
        <f>'DE_VIE Gruppe inkl. MLA und KSC'!H126</f>
        <v>1817201</v>
      </c>
      <c r="I121" s="3">
        <f>'DE_VIE Gruppe inkl. MLA und KSC'!I126</f>
        <v>2223791</v>
      </c>
      <c r="J121" s="3">
        <f>'DE_VIE Gruppe inkl. MLA und KSC'!J126</f>
        <v>2017555</v>
      </c>
      <c r="K121" s="3">
        <f>'DE_VIE Gruppe inkl. MLA und KSC'!K126</f>
        <v>2019752</v>
      </c>
      <c r="L121" s="3">
        <f>'DE_VIE Gruppe inkl. MLA und KSC'!L126</f>
        <v>1447575</v>
      </c>
      <c r="M121" s="3">
        <f>'DE_VIE Gruppe inkl. MLA und KSC'!M126</f>
        <v>1192856</v>
      </c>
      <c r="N121" s="5">
        <f>'DE_VIE Gruppe inkl. MLA und KSC'!N126</f>
        <v>329.16825570434548</v>
      </c>
      <c r="O121" s="3">
        <f>'DE_VIE Gruppe inkl. MLA und KSC'!O126</f>
        <v>13112373</v>
      </c>
      <c r="P121" s="26">
        <f>'DE_VIE Gruppe inkl. MLA und KSC'!P126</f>
        <v>35.775170086905227</v>
      </c>
    </row>
    <row r="122" spans="1:16" x14ac:dyDescent="0.3">
      <c r="A122" s="2" t="s">
        <v>45</v>
      </c>
      <c r="B122" s="3">
        <f>'DE_VIE Gruppe inkl. MLA und KSC'!B127</f>
        <v>189977</v>
      </c>
      <c r="C122" s="3">
        <f>'DE_VIE Gruppe inkl. MLA und KSC'!C127</f>
        <v>151366</v>
      </c>
      <c r="D122" s="3">
        <f>'DE_VIE Gruppe inkl. MLA und KSC'!D127</f>
        <v>189268</v>
      </c>
      <c r="E122" s="3">
        <f>'DE_VIE Gruppe inkl. MLA und KSC'!E127</f>
        <v>219288</v>
      </c>
      <c r="F122" s="3">
        <f>'DE_VIE Gruppe inkl. MLA und KSC'!F127</f>
        <v>333227</v>
      </c>
      <c r="G122" s="3">
        <f>'DE_VIE Gruppe inkl. MLA und KSC'!G127</f>
        <v>733985</v>
      </c>
      <c r="H122" s="3">
        <f>'DE_VIE Gruppe inkl. MLA und KSC'!H127</f>
        <v>1443773</v>
      </c>
      <c r="I122" s="3">
        <f>'DE_VIE Gruppe inkl. MLA und KSC'!I127</f>
        <v>1757268</v>
      </c>
      <c r="J122" s="3">
        <f>'DE_VIE Gruppe inkl. MLA und KSC'!J127</f>
        <v>1666244</v>
      </c>
      <c r="K122" s="3">
        <f>'DE_VIE Gruppe inkl. MLA und KSC'!K127</f>
        <v>1675958</v>
      </c>
      <c r="L122" s="3">
        <f>'DE_VIE Gruppe inkl. MLA und KSC'!L127</f>
        <v>1209785</v>
      </c>
      <c r="M122" s="3">
        <f>'DE_VIE Gruppe inkl. MLA und KSC'!M127</f>
        <v>982172</v>
      </c>
      <c r="N122" s="5">
        <f>'DE_VIE Gruppe inkl. MLA und KSC'!N127</f>
        <v>339.72797156147732</v>
      </c>
      <c r="O122" s="3">
        <f>'DE_VIE Gruppe inkl. MLA und KSC'!O127</f>
        <v>10552311</v>
      </c>
      <c r="P122" s="26">
        <f>'DE_VIE Gruppe inkl. MLA und KSC'!P127</f>
        <v>29.762418310619832</v>
      </c>
    </row>
    <row r="123" spans="1:16" x14ac:dyDescent="0.3">
      <c r="A123" s="2" t="s">
        <v>46</v>
      </c>
      <c r="B123" s="3">
        <f>'DE_VIE Gruppe inkl. MLA und KSC'!B128</f>
        <v>47520</v>
      </c>
      <c r="C123" s="3">
        <f>'DE_VIE Gruppe inkl. MLA und KSC'!C128</f>
        <v>35146</v>
      </c>
      <c r="D123" s="3">
        <f>'DE_VIE Gruppe inkl. MLA und KSC'!D128</f>
        <v>57142</v>
      </c>
      <c r="E123" s="3">
        <f>'DE_VIE Gruppe inkl. MLA und KSC'!E128</f>
        <v>89642</v>
      </c>
      <c r="F123" s="3">
        <f>'DE_VIE Gruppe inkl. MLA und KSC'!F128</f>
        <v>143762</v>
      </c>
      <c r="G123" s="3">
        <f>'DE_VIE Gruppe inkl. MLA und KSC'!G128</f>
        <v>188540</v>
      </c>
      <c r="H123" s="3">
        <f>'DE_VIE Gruppe inkl. MLA und KSC'!H128</f>
        <v>367628</v>
      </c>
      <c r="I123" s="3">
        <f>'DE_VIE Gruppe inkl. MLA und KSC'!I128</f>
        <v>461608</v>
      </c>
      <c r="J123" s="3">
        <f>'DE_VIE Gruppe inkl. MLA und KSC'!J128</f>
        <v>347130</v>
      </c>
      <c r="K123" s="3">
        <f>'DE_VIE Gruppe inkl. MLA und KSC'!K128</f>
        <v>340660</v>
      </c>
      <c r="L123" s="3">
        <f>'DE_VIE Gruppe inkl. MLA und KSC'!L128</f>
        <v>234576</v>
      </c>
      <c r="M123" s="3">
        <f>'DE_VIE Gruppe inkl. MLA und KSC'!M128</f>
        <v>206456</v>
      </c>
      <c r="N123" s="5">
        <f>'DE_VIE Gruppe inkl. MLA und KSC'!N128</f>
        <v>298.24080861077891</v>
      </c>
      <c r="O123" s="3">
        <f>'DE_VIE Gruppe inkl. MLA und KSC'!O128</f>
        <v>2519810</v>
      </c>
      <c r="P123" s="26">
        <f>'DE_VIE Gruppe inkl. MLA und KSC'!P128</f>
        <v>67.006448790768886</v>
      </c>
    </row>
    <row r="124" spans="1:16" x14ac:dyDescent="0.3">
      <c r="A124" s="2" t="s">
        <v>47</v>
      </c>
      <c r="B124" s="3">
        <f>'DE_VIE Gruppe inkl. MLA und KSC'!B129</f>
        <v>4392</v>
      </c>
      <c r="C124" s="3">
        <f>'DE_VIE Gruppe inkl. MLA und KSC'!C129</f>
        <v>3265</v>
      </c>
      <c r="D124" s="3">
        <f>'DE_VIE Gruppe inkl. MLA und KSC'!D129</f>
        <v>4396</v>
      </c>
      <c r="E124" s="3">
        <f>'DE_VIE Gruppe inkl. MLA und KSC'!E129</f>
        <v>5712</v>
      </c>
      <c r="F124" s="3">
        <f>'DE_VIE Gruppe inkl. MLA und KSC'!F129</f>
        <v>6697</v>
      </c>
      <c r="G124" s="3">
        <f>'DE_VIE Gruppe inkl. MLA und KSC'!G129</f>
        <v>10319</v>
      </c>
      <c r="H124" s="3">
        <f>'DE_VIE Gruppe inkl. MLA und KSC'!H129</f>
        <v>17212</v>
      </c>
      <c r="I124" s="3">
        <f>'DE_VIE Gruppe inkl. MLA und KSC'!I129</f>
        <v>19322</v>
      </c>
      <c r="J124" s="3">
        <f>'DE_VIE Gruppe inkl. MLA und KSC'!J129</f>
        <v>18308</v>
      </c>
      <c r="K124" s="3">
        <f>'DE_VIE Gruppe inkl. MLA und KSC'!K129</f>
        <v>18215</v>
      </c>
      <c r="L124" s="3">
        <f>'DE_VIE Gruppe inkl. MLA und KSC'!L129</f>
        <v>15189</v>
      </c>
      <c r="M124" s="3">
        <f>'DE_VIE Gruppe inkl. MLA und KSC'!M129</f>
        <v>14576</v>
      </c>
      <c r="N124" s="5">
        <f>'DE_VIE Gruppe inkl. MLA und KSC'!N129</f>
        <v>196.74267100977198</v>
      </c>
      <c r="O124" s="3">
        <f>'DE_VIE Gruppe inkl. MLA und KSC'!O129</f>
        <v>137603</v>
      </c>
      <c r="P124" s="26">
        <f>'DE_VIE Gruppe inkl. MLA und KSC'!P129</f>
        <v>18.267453953192557</v>
      </c>
    </row>
    <row r="125" spans="1:16" x14ac:dyDescent="0.3">
      <c r="A125" s="2" t="s">
        <v>48</v>
      </c>
      <c r="B125" s="6">
        <f>'DE_VIE Gruppe inkl. MLA und KSC'!B130</f>
        <v>20810200.170000002</v>
      </c>
      <c r="C125" s="6">
        <f>'DE_VIE Gruppe inkl. MLA und KSC'!C130</f>
        <v>19784315.52</v>
      </c>
      <c r="D125" s="6">
        <f>'DE_VIE Gruppe inkl. MLA und KSC'!D130</f>
        <v>22972169</v>
      </c>
      <c r="E125" s="6">
        <f>'DE_VIE Gruppe inkl. MLA und KSC'!E130</f>
        <v>22885594.57</v>
      </c>
      <c r="F125" s="6">
        <f>'DE_VIE Gruppe inkl. MLA und KSC'!F130</f>
        <v>23022431.149999999</v>
      </c>
      <c r="G125" s="6">
        <f>'DE_VIE Gruppe inkl. MLA und KSC'!G130</f>
        <v>22677663.93</v>
      </c>
      <c r="H125" s="6">
        <f>'DE_VIE Gruppe inkl. MLA und KSC'!H130</f>
        <v>22864071.57</v>
      </c>
      <c r="I125" s="6">
        <f>'DE_VIE Gruppe inkl. MLA und KSC'!I130</f>
        <v>21648804.689999998</v>
      </c>
      <c r="J125" s="6">
        <f>'DE_VIE Gruppe inkl. MLA und KSC'!J130</f>
        <v>22594010.009999998</v>
      </c>
      <c r="K125" s="6">
        <f>'DE_VIE Gruppe inkl. MLA und KSC'!K130</f>
        <v>25979036.23</v>
      </c>
      <c r="L125" s="6">
        <f>'DE_VIE Gruppe inkl. MLA und KSC'!L130</f>
        <v>25720035.949999999</v>
      </c>
      <c r="M125" s="6">
        <f>'DE_VIE Gruppe inkl. MLA und KSC'!M130</f>
        <v>25207991.77</v>
      </c>
      <c r="N125" s="5">
        <f>'DE_VIE Gruppe inkl. MLA und KSC'!N130</f>
        <v>20.229474711105588</v>
      </c>
      <c r="O125" s="6">
        <f>'DE_VIE Gruppe inkl. MLA und KSC'!O130</f>
        <v>276166324.55999994</v>
      </c>
      <c r="P125" s="26">
        <f>'DE_VIE Gruppe inkl. MLA und KSC'!P130</f>
        <v>18.18128077660155</v>
      </c>
    </row>
    <row r="126" spans="1:16" x14ac:dyDescent="0.3">
      <c r="A126" s="13" t="s">
        <v>60</v>
      </c>
    </row>
    <row r="128" spans="1:16" x14ac:dyDescent="0.3">
      <c r="B128" s="31">
        <v>2020</v>
      </c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</row>
    <row r="129" spans="1:16" s="1" customFormat="1" x14ac:dyDescent="0.3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 t="s">
        <v>41</v>
      </c>
      <c r="O129" s="22"/>
      <c r="P129" s="23" t="s">
        <v>41</v>
      </c>
    </row>
    <row r="130" spans="1:16" s="1" customFormat="1" x14ac:dyDescent="0.3">
      <c r="B130" s="23" t="s">
        <v>32</v>
      </c>
      <c r="C130" s="23" t="s">
        <v>33</v>
      </c>
      <c r="D130" s="23" t="s">
        <v>34</v>
      </c>
      <c r="E130" s="23" t="s">
        <v>14</v>
      </c>
      <c r="F130" s="23" t="s">
        <v>35</v>
      </c>
      <c r="G130" s="23" t="s">
        <v>36</v>
      </c>
      <c r="H130" s="23" t="s">
        <v>37</v>
      </c>
      <c r="I130" s="23" t="s">
        <v>15</v>
      </c>
      <c r="J130" s="23" t="s">
        <v>16</v>
      </c>
      <c r="K130" s="23" t="s">
        <v>38</v>
      </c>
      <c r="L130" s="23" t="s">
        <v>18</v>
      </c>
      <c r="M130" s="23" t="s">
        <v>39</v>
      </c>
      <c r="N130" s="23" t="s">
        <v>42</v>
      </c>
      <c r="O130" s="23" t="s">
        <v>40</v>
      </c>
      <c r="P130" s="23" t="s">
        <v>43</v>
      </c>
    </row>
    <row r="131" spans="1:16" x14ac:dyDescent="0.3">
      <c r="A131" s="32" t="s">
        <v>31</v>
      </c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4"/>
    </row>
    <row r="132" spans="1:16" x14ac:dyDescent="0.3">
      <c r="A132" s="2" t="s">
        <v>44</v>
      </c>
      <c r="B132" s="3">
        <f>'DE_VIE Gruppe inkl. MLA und KSC'!B137</f>
        <v>2093673</v>
      </c>
      <c r="C132" s="3">
        <f>'DE_VIE Gruppe inkl. MLA und KSC'!C137</f>
        <v>2017461</v>
      </c>
      <c r="D132" s="3">
        <f>'DE_VIE Gruppe inkl. MLA und KSC'!D137</f>
        <v>808454</v>
      </c>
      <c r="E132" s="3">
        <f>'DE_VIE Gruppe inkl. MLA und KSC'!E137</f>
        <v>12632</v>
      </c>
      <c r="F132" s="3">
        <f>'DE_VIE Gruppe inkl. MLA und KSC'!F137</f>
        <v>20202</v>
      </c>
      <c r="G132" s="3">
        <f>'DE_VIE Gruppe inkl. MLA und KSC'!G137</f>
        <v>138124</v>
      </c>
      <c r="H132" s="3">
        <f>'DE_VIE Gruppe inkl. MLA und KSC'!H137</f>
        <v>576370</v>
      </c>
      <c r="I132" s="3">
        <f>'DE_VIE Gruppe inkl. MLA und KSC'!I137</f>
        <v>797716</v>
      </c>
      <c r="J132" s="3">
        <f>'DE_VIE Gruppe inkl. MLA und KSC'!J137</f>
        <v>562247</v>
      </c>
      <c r="K132" s="3">
        <f>'DE_VIE Gruppe inkl. MLA und KSC'!K137</f>
        <v>378107</v>
      </c>
      <c r="L132" s="3">
        <f>'DE_VIE Gruppe inkl. MLA und KSC'!L137</f>
        <v>181115</v>
      </c>
      <c r="M132" s="3">
        <f>'DE_VIE Gruppe inkl. MLA und KSC'!M137</f>
        <v>226837</v>
      </c>
      <c r="N132" s="5">
        <f>'DE_VIE Gruppe inkl. MLA und KSC'!N137</f>
        <v>-90.804544116800528</v>
      </c>
      <c r="O132" s="3">
        <f>SUM(B132:M132)</f>
        <v>7812938</v>
      </c>
      <c r="P132" s="26">
        <f>'DE_VIE Gruppe inkl. MLA und KSC'!P137</f>
        <v>-75.324075034736225</v>
      </c>
    </row>
    <row r="133" spans="1:16" x14ac:dyDescent="0.3">
      <c r="A133" s="2" t="s">
        <v>45</v>
      </c>
      <c r="B133" s="3">
        <f>'DE_VIE Gruppe inkl. MLA und KSC'!B138</f>
        <v>1663642</v>
      </c>
      <c r="C133" s="3">
        <f>'DE_VIE Gruppe inkl. MLA und KSC'!C138</f>
        <v>1631827</v>
      </c>
      <c r="D133" s="3">
        <f>'DE_VIE Gruppe inkl. MLA und KSC'!D138</f>
        <v>656558</v>
      </c>
      <c r="E133" s="3">
        <f>'DE_VIE Gruppe inkl. MLA und KSC'!E138</f>
        <v>12263</v>
      </c>
      <c r="F133" s="3">
        <f>'DE_VIE Gruppe inkl. MLA und KSC'!F138</f>
        <v>19531</v>
      </c>
      <c r="G133" s="3">
        <f>'DE_VIE Gruppe inkl. MLA und KSC'!G138</f>
        <v>120802</v>
      </c>
      <c r="H133" s="3">
        <f>'DE_VIE Gruppe inkl. MLA und KSC'!H138</f>
        <v>486402</v>
      </c>
      <c r="I133" s="3">
        <f>'DE_VIE Gruppe inkl. MLA und KSC'!I138</f>
        <v>663369</v>
      </c>
      <c r="J133" s="3">
        <f>'DE_VIE Gruppe inkl. MLA und KSC'!J138</f>
        <v>453282</v>
      </c>
      <c r="K133" s="3">
        <f>'DE_VIE Gruppe inkl. MLA und KSC'!K138</f>
        <v>279870</v>
      </c>
      <c r="L133" s="3">
        <f>'DE_VIE Gruppe inkl. MLA und KSC'!L138</f>
        <v>138670</v>
      </c>
      <c r="M133" s="3">
        <f>'DE_VIE Gruppe inkl. MLA und KSC'!M138</f>
        <v>172664</v>
      </c>
      <c r="N133" s="5">
        <f>'DE_VIE Gruppe inkl. MLA und KSC'!N138</f>
        <v>-91.379812173524073</v>
      </c>
      <c r="O133" s="3">
        <f t="shared" ref="O133:O136" si="0">SUM(B133:M133)</f>
        <v>6298880</v>
      </c>
      <c r="P133" s="26">
        <f>'DE_VIE Gruppe inkl. MLA und KSC'!P138</f>
        <v>-74.098205406090017</v>
      </c>
    </row>
    <row r="134" spans="1:16" x14ac:dyDescent="0.3">
      <c r="A134" s="2" t="s">
        <v>46</v>
      </c>
      <c r="B134" s="3">
        <f>'DE_VIE Gruppe inkl. MLA und KSC'!B139</f>
        <v>426678</v>
      </c>
      <c r="C134" s="3">
        <f>'DE_VIE Gruppe inkl. MLA und KSC'!C139</f>
        <v>384614</v>
      </c>
      <c r="D134" s="3">
        <f>'DE_VIE Gruppe inkl. MLA und KSC'!D139</f>
        <v>150494</v>
      </c>
      <c r="E134" s="3">
        <f>'DE_VIE Gruppe inkl. MLA und KSC'!E139</f>
        <v>324</v>
      </c>
      <c r="F134" s="3">
        <f>'DE_VIE Gruppe inkl. MLA und KSC'!F139</f>
        <v>472</v>
      </c>
      <c r="G134" s="3">
        <f>'DE_VIE Gruppe inkl. MLA und KSC'!G139</f>
        <v>17296</v>
      </c>
      <c r="H134" s="3">
        <f>'DE_VIE Gruppe inkl. MLA und KSC'!H139</f>
        <v>89412</v>
      </c>
      <c r="I134" s="3">
        <f>'DE_VIE Gruppe inkl. MLA und KSC'!I139</f>
        <v>133098</v>
      </c>
      <c r="J134" s="3">
        <f>'DE_VIE Gruppe inkl. MLA und KSC'!J139</f>
        <v>107294</v>
      </c>
      <c r="K134" s="3">
        <f>'DE_VIE Gruppe inkl. MLA und KSC'!K139</f>
        <v>96188</v>
      </c>
      <c r="L134" s="3">
        <f>'DE_VIE Gruppe inkl. MLA und KSC'!L139</f>
        <v>40612</v>
      </c>
      <c r="M134" s="3">
        <f>'DE_VIE Gruppe inkl. MLA und KSC'!M139</f>
        <v>51464</v>
      </c>
      <c r="N134" s="5">
        <f>'DE_VIE Gruppe inkl. MLA und KSC'!N139</f>
        <v>-88.739716436198151</v>
      </c>
      <c r="O134" s="3">
        <f t="shared" si="0"/>
        <v>1497946</v>
      </c>
      <c r="P134" s="26">
        <f>'DE_VIE Gruppe inkl. MLA und KSC'!P139</f>
        <v>-79.16586461162548</v>
      </c>
    </row>
    <row r="135" spans="1:16" x14ac:dyDescent="0.3">
      <c r="A135" s="2" t="s">
        <v>47</v>
      </c>
      <c r="B135" s="3">
        <f>'DE_VIE Gruppe inkl. MLA und KSC'!B140</f>
        <v>19507</v>
      </c>
      <c r="C135" s="3">
        <f>'DE_VIE Gruppe inkl. MLA und KSC'!C140</f>
        <v>18627</v>
      </c>
      <c r="D135" s="3">
        <f>'DE_VIE Gruppe inkl. MLA und KSC'!D140</f>
        <v>10479</v>
      </c>
      <c r="E135" s="3">
        <f>'DE_VIE Gruppe inkl. MLA und KSC'!E140</f>
        <v>960</v>
      </c>
      <c r="F135" s="3">
        <f>'DE_VIE Gruppe inkl. MLA und KSC'!F140</f>
        <v>1067</v>
      </c>
      <c r="G135" s="3">
        <f>'DE_VIE Gruppe inkl. MLA und KSC'!G140</f>
        <v>2453</v>
      </c>
      <c r="H135" s="3">
        <f>'DE_VIE Gruppe inkl. MLA und KSC'!H140</f>
        <v>7648</v>
      </c>
      <c r="I135" s="3">
        <f>'DE_VIE Gruppe inkl. MLA und KSC'!I140</f>
        <v>10494</v>
      </c>
      <c r="J135" s="3">
        <f>'DE_VIE Gruppe inkl. MLA und KSC'!J140</f>
        <v>9335</v>
      </c>
      <c r="K135" s="3">
        <f>'DE_VIE Gruppe inkl. MLA und KSC'!K140</f>
        <v>6986</v>
      </c>
      <c r="L135" s="3">
        <f>'DE_VIE Gruppe inkl. MLA und KSC'!L140</f>
        <v>4247</v>
      </c>
      <c r="M135" s="3">
        <f>'DE_VIE Gruppe inkl. MLA und KSC'!M140</f>
        <v>4077</v>
      </c>
      <c r="N135" s="5">
        <f>'DE_VIE Gruppe inkl. MLA und KSC'!N140</f>
        <v>-80.271944256266337</v>
      </c>
      <c r="O135" s="3">
        <f t="shared" si="0"/>
        <v>95880</v>
      </c>
      <c r="P135" s="26">
        <f>'DE_VIE Gruppe inkl. MLA und KSC'!P140</f>
        <v>-64.063237906762311</v>
      </c>
    </row>
    <row r="136" spans="1:16" x14ac:dyDescent="0.3">
      <c r="A136" s="2" t="s">
        <v>48</v>
      </c>
      <c r="B136" s="6">
        <f>'DE_VIE Gruppe inkl. MLA und KSC'!B141</f>
        <v>20356489.949999999</v>
      </c>
      <c r="C136" s="6">
        <f>'DE_VIE Gruppe inkl. MLA und KSC'!C141</f>
        <v>20824035</v>
      </c>
      <c r="D136" s="6">
        <f>'DE_VIE Gruppe inkl. MLA und KSC'!D141</f>
        <v>22143747</v>
      </c>
      <c r="E136" s="6">
        <f>'DE_VIE Gruppe inkl. MLA und KSC'!E141</f>
        <v>14538631.26</v>
      </c>
      <c r="F136" s="6">
        <f>'DE_VIE Gruppe inkl. MLA und KSC'!F141</f>
        <v>15545000</v>
      </c>
      <c r="G136" s="6">
        <f>'DE_VIE Gruppe inkl. MLA und KSC'!G141</f>
        <v>14422685</v>
      </c>
      <c r="H136" s="6">
        <f>'DE_VIE Gruppe inkl. MLA und KSC'!H141</f>
        <v>15846510.439999999</v>
      </c>
      <c r="I136" s="6">
        <f>'DE_VIE Gruppe inkl. MLA und KSC'!I141</f>
        <v>16048856.9</v>
      </c>
      <c r="J136" s="6">
        <f>'DE_VIE Gruppe inkl. MLA und KSC'!J141</f>
        <v>18152517</v>
      </c>
      <c r="K136" s="6">
        <f>'DE_VIE Gruppe inkl. MLA und KSC'!K141</f>
        <v>19536989</v>
      </c>
      <c r="L136" s="6">
        <f>'DE_VIE Gruppe inkl. MLA und KSC'!L141</f>
        <v>20805034</v>
      </c>
      <c r="M136" s="6">
        <f>'DE_VIE Gruppe inkl. MLA und KSC'!M141</f>
        <v>19667495.670000002</v>
      </c>
      <c r="N136" s="5">
        <f>'DE_VIE Gruppe inkl. MLA und KSC'!N141</f>
        <v>-13.48544226881565</v>
      </c>
      <c r="O136" s="6">
        <f t="shared" si="0"/>
        <v>217887991.22000003</v>
      </c>
      <c r="P136" s="26">
        <f>'DE_VIE Gruppe inkl. MLA und KSC'!P141</f>
        <v>-23.226443211322724</v>
      </c>
    </row>
    <row r="137" spans="1:16" x14ac:dyDescent="0.3">
      <c r="A137" s="32" t="s">
        <v>49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4"/>
    </row>
    <row r="138" spans="1:16" x14ac:dyDescent="0.3">
      <c r="A138" s="2" t="s">
        <v>44</v>
      </c>
      <c r="B138" s="3">
        <f>'DE_VIE Gruppe inkl. MLA und KSC'!B143</f>
        <v>418096</v>
      </c>
      <c r="C138" s="3">
        <f>'DE_VIE Gruppe inkl. MLA und KSC'!C143</f>
        <v>421567</v>
      </c>
      <c r="D138" s="3">
        <f>'DE_VIE Gruppe inkl. MLA und KSC'!D143</f>
        <v>169388</v>
      </c>
      <c r="E138" s="3">
        <f>'DE_VIE Gruppe inkl. MLA und KSC'!E143</f>
        <v>2370</v>
      </c>
      <c r="F138" s="3">
        <f>'DE_VIE Gruppe inkl. MLA und KSC'!F143</f>
        <v>3081</v>
      </c>
      <c r="G138" s="3">
        <f>'DE_VIE Gruppe inkl. MLA und KSC'!G143</f>
        <v>3348</v>
      </c>
      <c r="H138" s="3">
        <f>'DE_VIE Gruppe inkl. MLA und KSC'!H143</f>
        <v>152818</v>
      </c>
      <c r="I138" s="3">
        <f>'DE_VIE Gruppe inkl. MLA und KSC'!I143</f>
        <v>252022</v>
      </c>
      <c r="J138" s="3">
        <f>'DE_VIE Gruppe inkl. MLA und KSC'!J143</f>
        <v>128664</v>
      </c>
      <c r="K138" s="3">
        <f>'DE_VIE Gruppe inkl. MLA und KSC'!K143</f>
        <v>110346</v>
      </c>
      <c r="L138" s="3">
        <f>'DE_VIE Gruppe inkl. MLA und KSC'!L143</f>
        <v>39875</v>
      </c>
      <c r="M138" s="3">
        <f>'DE_VIE Gruppe inkl. MLA und KSC'!M143</f>
        <v>46475</v>
      </c>
      <c r="N138" s="5">
        <f>'DE_VIE Gruppe inkl. MLA und KSC'!N143</f>
        <v>-90.263120955188356</v>
      </c>
      <c r="O138" s="3">
        <f t="shared" ref="O138:O148" si="1">SUM(B138:M138)</f>
        <v>1748050</v>
      </c>
      <c r="P138" s="26">
        <f>'DE_VIE Gruppe inkl. MLA und KSC'!P143</f>
        <v>-76.087812670607136</v>
      </c>
    </row>
    <row r="139" spans="1:16" x14ac:dyDescent="0.3">
      <c r="A139" s="2" t="s">
        <v>45</v>
      </c>
      <c r="B139" s="3">
        <f>'DE_VIE Gruppe inkl. MLA und KSC'!B144</f>
        <v>413648</v>
      </c>
      <c r="C139" s="3">
        <f>'DE_VIE Gruppe inkl. MLA und KSC'!C144</f>
        <v>419715</v>
      </c>
      <c r="D139" s="3">
        <f>'DE_VIE Gruppe inkl. MLA und KSC'!D144</f>
        <v>168196</v>
      </c>
      <c r="E139" s="3">
        <f>'DE_VIE Gruppe inkl. MLA und KSC'!E144</f>
        <v>2318</v>
      </c>
      <c r="F139" s="3">
        <f>'DE_VIE Gruppe inkl. MLA und KSC'!F144</f>
        <v>3081</v>
      </c>
      <c r="G139" s="3">
        <f>'DE_VIE Gruppe inkl. MLA und KSC'!G144</f>
        <v>3348</v>
      </c>
      <c r="H139" s="3">
        <f>'DE_VIE Gruppe inkl. MLA und KSC'!H144</f>
        <v>151915</v>
      </c>
      <c r="I139" s="3">
        <f>'DE_VIE Gruppe inkl. MLA und KSC'!I144</f>
        <v>250844</v>
      </c>
      <c r="J139" s="3">
        <f>'DE_VIE Gruppe inkl. MLA und KSC'!J144</f>
        <v>128093</v>
      </c>
      <c r="K139" s="3">
        <f>'DE_VIE Gruppe inkl. MLA und KSC'!K144</f>
        <v>110072</v>
      </c>
      <c r="L139" s="3">
        <f>'DE_VIE Gruppe inkl. MLA und KSC'!L144</f>
        <v>39538</v>
      </c>
      <c r="M139" s="3">
        <f>'DE_VIE Gruppe inkl. MLA und KSC'!M144</f>
        <v>46061</v>
      </c>
      <c r="N139" s="5">
        <f>'DE_VIE Gruppe inkl. MLA und KSC'!N144</f>
        <v>-90.245178287415797</v>
      </c>
      <c r="O139" s="3">
        <f t="shared" si="1"/>
        <v>1736829</v>
      </c>
      <c r="P139" s="26">
        <f>'DE_VIE Gruppe inkl. MLA und KSC'!P144</f>
        <v>-76.084150768129604</v>
      </c>
    </row>
    <row r="140" spans="1:16" x14ac:dyDescent="0.3">
      <c r="A140" s="2" t="s">
        <v>46</v>
      </c>
      <c r="B140" s="3">
        <f>'DE_VIE Gruppe inkl. MLA und KSC'!B145</f>
        <v>4446</v>
      </c>
      <c r="C140" s="3">
        <f>'DE_VIE Gruppe inkl. MLA und KSC'!C145</f>
        <v>1852</v>
      </c>
      <c r="D140" s="3">
        <f>'DE_VIE Gruppe inkl. MLA und KSC'!D145</f>
        <v>1068</v>
      </c>
      <c r="E140" s="3">
        <f>'DE_VIE Gruppe inkl. MLA und KSC'!E145</f>
        <v>0</v>
      </c>
      <c r="F140" s="3">
        <f>'DE_VIE Gruppe inkl. MLA und KSC'!F145</f>
        <v>0</v>
      </c>
      <c r="G140" s="3">
        <f>'DE_VIE Gruppe inkl. MLA und KSC'!G145</f>
        <v>0</v>
      </c>
      <c r="H140" s="3">
        <f>'DE_VIE Gruppe inkl. MLA und KSC'!H145</f>
        <v>840</v>
      </c>
      <c r="I140" s="3">
        <f>'DE_VIE Gruppe inkl. MLA und KSC'!I145</f>
        <v>1178</v>
      </c>
      <c r="J140" s="3">
        <f>'DE_VIE Gruppe inkl. MLA und KSC'!J145</f>
        <v>564</v>
      </c>
      <c r="K140" s="3">
        <f>'DE_VIE Gruppe inkl. MLA und KSC'!K145</f>
        <v>256</v>
      </c>
      <c r="L140" s="3">
        <f>'DE_VIE Gruppe inkl. MLA und KSC'!L145</f>
        <v>282</v>
      </c>
      <c r="M140" s="3">
        <f>'DE_VIE Gruppe inkl. MLA und KSC'!M145</f>
        <v>378</v>
      </c>
      <c r="N140" s="5">
        <f>'DE_VIE Gruppe inkl. MLA und KSC'!N145</f>
        <v>-92.535545023696685</v>
      </c>
      <c r="O140" s="3">
        <f t="shared" si="1"/>
        <v>10864</v>
      </c>
      <c r="P140" s="26">
        <f>'DE_VIE Gruppe inkl. MLA und KSC'!P145</f>
        <v>-77.263404629358334</v>
      </c>
    </row>
    <row r="141" spans="1:16" x14ac:dyDescent="0.3">
      <c r="A141" s="2" t="s">
        <v>47</v>
      </c>
      <c r="B141" s="3">
        <f>'DE_VIE Gruppe inkl. MLA und KSC'!B146</f>
        <v>3404</v>
      </c>
      <c r="C141" s="3">
        <f>'DE_VIE Gruppe inkl. MLA und KSC'!C146</f>
        <v>3196</v>
      </c>
      <c r="D141" s="3">
        <f>'DE_VIE Gruppe inkl. MLA und KSC'!D146</f>
        <v>1867</v>
      </c>
      <c r="E141" s="3">
        <f>'DE_VIE Gruppe inkl. MLA und KSC'!E146</f>
        <v>259</v>
      </c>
      <c r="F141" s="3">
        <f>'DE_VIE Gruppe inkl. MLA und KSC'!F146</f>
        <v>283</v>
      </c>
      <c r="G141" s="3">
        <f>'DE_VIE Gruppe inkl. MLA und KSC'!G146</f>
        <v>280</v>
      </c>
      <c r="H141" s="3">
        <f>'DE_VIE Gruppe inkl. MLA und KSC'!H146</f>
        <v>1577</v>
      </c>
      <c r="I141" s="3">
        <f>'DE_VIE Gruppe inkl. MLA und KSC'!I146</f>
        <v>2676</v>
      </c>
      <c r="J141" s="3">
        <f>'DE_VIE Gruppe inkl. MLA und KSC'!J146</f>
        <v>2135</v>
      </c>
      <c r="K141" s="3">
        <f>'DE_VIE Gruppe inkl. MLA und KSC'!K146</f>
        <v>1622</v>
      </c>
      <c r="L141" s="3">
        <f>'DE_VIE Gruppe inkl. MLA und KSC'!L146</f>
        <v>916</v>
      </c>
      <c r="M141" s="3">
        <f>'DE_VIE Gruppe inkl. MLA und KSC'!M146</f>
        <v>767</v>
      </c>
      <c r="N141" s="5">
        <f>'DE_VIE Gruppe inkl. MLA und KSC'!N146</f>
        <v>-79.314994606256732</v>
      </c>
      <c r="O141" s="3">
        <f t="shared" si="1"/>
        <v>18982</v>
      </c>
      <c r="P141" s="26">
        <f>'DE_VIE Gruppe inkl. MLA und KSC'!P146</f>
        <v>-63.432864573299938</v>
      </c>
    </row>
    <row r="142" spans="1:16" x14ac:dyDescent="0.3">
      <c r="A142" s="2" t="s">
        <v>48</v>
      </c>
      <c r="B142" s="6">
        <f>'DE_VIE Gruppe inkl. MLA und KSC'!B147</f>
        <v>1337267</v>
      </c>
      <c r="C142" s="6">
        <f>'DE_VIE Gruppe inkl. MLA und KSC'!C147</f>
        <v>1396340</v>
      </c>
      <c r="D142" s="6">
        <f>'DE_VIE Gruppe inkl. MLA und KSC'!D147</f>
        <v>1221243</v>
      </c>
      <c r="E142" s="6">
        <f>'DE_VIE Gruppe inkl. MLA und KSC'!E147</f>
        <v>1161896</v>
      </c>
      <c r="F142" s="6">
        <f>'DE_VIE Gruppe inkl. MLA und KSC'!F147</f>
        <v>1396162</v>
      </c>
      <c r="G142" s="6">
        <f>'DE_VIE Gruppe inkl. MLA und KSC'!G147</f>
        <v>1439836</v>
      </c>
      <c r="H142" s="6">
        <f>'DE_VIE Gruppe inkl. MLA und KSC'!H147</f>
        <v>1470560</v>
      </c>
      <c r="I142" s="6">
        <f>'DE_VIE Gruppe inkl. MLA und KSC'!I147</f>
        <v>1198437</v>
      </c>
      <c r="J142" s="6">
        <f>'DE_VIE Gruppe inkl. MLA und KSC'!J147</f>
        <v>1301913</v>
      </c>
      <c r="K142" s="6">
        <f>'DE_VIE Gruppe inkl. MLA und KSC'!K147</f>
        <v>1237949</v>
      </c>
      <c r="L142" s="6">
        <f>'DE_VIE Gruppe inkl. MLA und KSC'!L147</f>
        <v>1326894</v>
      </c>
      <c r="M142" s="6">
        <f>'DE_VIE Gruppe inkl. MLA und KSC'!M147</f>
        <v>1299056</v>
      </c>
      <c r="N142" s="5">
        <f>'DE_VIE Gruppe inkl. MLA und KSC'!N147</f>
        <v>-17.340291975354592</v>
      </c>
      <c r="O142" s="6">
        <f t="shared" si="1"/>
        <v>15787553</v>
      </c>
      <c r="P142" s="26">
        <f>'DE_VIE Gruppe inkl. MLA und KSC'!P147</f>
        <v>-3.8647196792931715</v>
      </c>
    </row>
    <row r="143" spans="1:16" x14ac:dyDescent="0.3">
      <c r="A143" s="32" t="s">
        <v>50</v>
      </c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4"/>
    </row>
    <row r="144" spans="1:16" x14ac:dyDescent="0.3">
      <c r="A144" s="2" t="s">
        <v>44</v>
      </c>
      <c r="B144" s="3">
        <f>'DE_VIE Gruppe inkl. MLA und KSC'!B149</f>
        <v>22649</v>
      </c>
      <c r="C144" s="3">
        <f>'DE_VIE Gruppe inkl. MLA und KSC'!C149</f>
        <v>20818</v>
      </c>
      <c r="D144" s="3">
        <f>'DE_VIE Gruppe inkl. MLA und KSC'!D149</f>
        <v>6420</v>
      </c>
      <c r="E144" s="3">
        <f>'DE_VIE Gruppe inkl. MLA und KSC'!E149</f>
        <v>0</v>
      </c>
      <c r="F144" s="3">
        <f>'DE_VIE Gruppe inkl. MLA und KSC'!F149</f>
        <v>0</v>
      </c>
      <c r="G144" s="3">
        <f>'DE_VIE Gruppe inkl. MLA und KSC'!G149</f>
        <v>621</v>
      </c>
      <c r="H144" s="3">
        <f>'DE_VIE Gruppe inkl. MLA und KSC'!H149</f>
        <v>5424</v>
      </c>
      <c r="I144" s="3">
        <f>'DE_VIE Gruppe inkl. MLA und KSC'!I149</f>
        <v>16311</v>
      </c>
      <c r="J144" s="3">
        <f>'DE_VIE Gruppe inkl. MLA und KSC'!J149</f>
        <v>12367</v>
      </c>
      <c r="K144" s="3">
        <f>'DE_VIE Gruppe inkl. MLA und KSC'!K149</f>
        <v>5591</v>
      </c>
      <c r="L144" s="3">
        <f>'DE_VIE Gruppe inkl. MLA und KSC'!L149</f>
        <v>1593</v>
      </c>
      <c r="M144" s="3">
        <f>'DE_VIE Gruppe inkl. MLA und KSC'!M149</f>
        <v>4634</v>
      </c>
      <c r="N144" s="5">
        <f>'DE_VIE Gruppe inkl. MLA und KSC'!N149</f>
        <v>-81.420151557676107</v>
      </c>
      <c r="O144" s="3">
        <f t="shared" si="1"/>
        <v>96428</v>
      </c>
      <c r="P144" s="26">
        <f>'DE_VIE Gruppe inkl. MLA und KSC'!P149</f>
        <v>-82.635753837842714</v>
      </c>
    </row>
    <row r="145" spans="1:16" x14ac:dyDescent="0.3">
      <c r="A145" s="2" t="s">
        <v>45</v>
      </c>
      <c r="B145" s="3">
        <f>'DE_VIE Gruppe inkl. MLA und KSC'!B150</f>
        <v>22649</v>
      </c>
      <c r="C145" s="3">
        <f>'DE_VIE Gruppe inkl. MLA und KSC'!C150</f>
        <v>20818</v>
      </c>
      <c r="D145" s="3">
        <f>'DE_VIE Gruppe inkl. MLA und KSC'!D150</f>
        <v>6420</v>
      </c>
      <c r="E145" s="3">
        <f>'DE_VIE Gruppe inkl. MLA und KSC'!E150</f>
        <v>0</v>
      </c>
      <c r="F145" s="3">
        <f>'DE_VIE Gruppe inkl. MLA und KSC'!F150</f>
        <v>0</v>
      </c>
      <c r="G145" s="3">
        <f>'DE_VIE Gruppe inkl. MLA und KSC'!G150</f>
        <v>621</v>
      </c>
      <c r="H145" s="3">
        <f>'DE_VIE Gruppe inkl. MLA und KSC'!H150</f>
        <v>5424</v>
      </c>
      <c r="I145" s="3">
        <f>'DE_VIE Gruppe inkl. MLA und KSC'!I150</f>
        <v>16311</v>
      </c>
      <c r="J145" s="3">
        <f>'DE_VIE Gruppe inkl. MLA und KSC'!J150</f>
        <v>12283</v>
      </c>
      <c r="K145" s="3">
        <f>'DE_VIE Gruppe inkl. MLA und KSC'!K150</f>
        <v>5591</v>
      </c>
      <c r="L145" s="3">
        <f>'DE_VIE Gruppe inkl. MLA und KSC'!L150</f>
        <v>1564</v>
      </c>
      <c r="M145" s="3">
        <f>'DE_VIE Gruppe inkl. MLA und KSC'!M150</f>
        <v>4634</v>
      </c>
      <c r="N145" s="5">
        <f>'DE_VIE Gruppe inkl. MLA und KSC'!N150</f>
        <v>-81.420151557676107</v>
      </c>
      <c r="O145" s="3">
        <f t="shared" si="1"/>
        <v>96315</v>
      </c>
      <c r="P145" s="26">
        <f>'DE_VIE Gruppe inkl. MLA und KSC'!P150</f>
        <v>-82.648071947941517</v>
      </c>
    </row>
    <row r="146" spans="1:16" x14ac:dyDescent="0.3">
      <c r="A146" s="2" t="s">
        <v>46</v>
      </c>
      <c r="B146" s="3">
        <f>'DE_VIE Gruppe inkl. MLA und KSC'!B151</f>
        <v>0</v>
      </c>
      <c r="C146" s="3">
        <f>'DE_VIE Gruppe inkl. MLA und KSC'!C151</f>
        <v>0</v>
      </c>
      <c r="D146" s="3">
        <f>'DE_VIE Gruppe inkl. MLA und KSC'!D151</f>
        <v>0</v>
      </c>
      <c r="E146" s="3">
        <f>'DE_VIE Gruppe inkl. MLA und KSC'!E151</f>
        <v>0</v>
      </c>
      <c r="F146" s="3">
        <f>'DE_VIE Gruppe inkl. MLA und KSC'!F151</f>
        <v>0</v>
      </c>
      <c r="G146" s="3">
        <f>'DE_VIE Gruppe inkl. MLA und KSC'!G151</f>
        <v>0</v>
      </c>
      <c r="H146" s="3">
        <f>'DE_VIE Gruppe inkl. MLA und KSC'!H151</f>
        <v>0</v>
      </c>
      <c r="I146" s="3">
        <f>'DE_VIE Gruppe inkl. MLA und KSC'!I151</f>
        <v>0</v>
      </c>
      <c r="J146" s="3">
        <f>'DE_VIE Gruppe inkl. MLA und KSC'!J151</f>
        <v>0</v>
      </c>
      <c r="K146" s="3">
        <f>'DE_VIE Gruppe inkl. MLA und KSC'!K151</f>
        <v>0</v>
      </c>
      <c r="L146" s="3">
        <f>'DE_VIE Gruppe inkl. MLA und KSC'!L151</f>
        <v>0</v>
      </c>
      <c r="M146" s="3">
        <f>'DE_VIE Gruppe inkl. MLA und KSC'!M151</f>
        <v>0</v>
      </c>
      <c r="N146" s="5"/>
      <c r="O146" s="4">
        <v>0</v>
      </c>
      <c r="P146" s="26"/>
    </row>
    <row r="147" spans="1:16" x14ac:dyDescent="0.3">
      <c r="A147" s="2" t="s">
        <v>47</v>
      </c>
      <c r="B147" s="3">
        <f>'DE_VIE Gruppe inkl. MLA und KSC'!B152</f>
        <v>326</v>
      </c>
      <c r="C147" s="3">
        <f>'DE_VIE Gruppe inkl. MLA und KSC'!C152</f>
        <v>309</v>
      </c>
      <c r="D147" s="3">
        <f>'DE_VIE Gruppe inkl. MLA und KSC'!D152</f>
        <v>138</v>
      </c>
      <c r="E147" s="3">
        <f>'DE_VIE Gruppe inkl. MLA und KSC'!E152</f>
        <v>0</v>
      </c>
      <c r="F147" s="3">
        <f>'DE_VIE Gruppe inkl. MLA und KSC'!F152</f>
        <v>0</v>
      </c>
      <c r="G147" s="3">
        <f>'DE_VIE Gruppe inkl. MLA und KSC'!G152</f>
        <v>24</v>
      </c>
      <c r="H147" s="3">
        <f>'DE_VIE Gruppe inkl. MLA und KSC'!H152</f>
        <v>114</v>
      </c>
      <c r="I147" s="3">
        <f>'DE_VIE Gruppe inkl. MLA und KSC'!I152</f>
        <v>175</v>
      </c>
      <c r="J147" s="3">
        <f>'DE_VIE Gruppe inkl. MLA und KSC'!J152</f>
        <v>189</v>
      </c>
      <c r="K147" s="3">
        <f>'DE_VIE Gruppe inkl. MLA und KSC'!K152</f>
        <v>106</v>
      </c>
      <c r="L147" s="3">
        <f>'DE_VIE Gruppe inkl. MLA und KSC'!L152</f>
        <v>38</v>
      </c>
      <c r="M147" s="3">
        <f>'DE_VIE Gruppe inkl. MLA und KSC'!M152</f>
        <v>68</v>
      </c>
      <c r="N147" s="5">
        <f>'DE_VIE Gruppe inkl. MLA und KSC'!N152</f>
        <v>-80.346820809248555</v>
      </c>
      <c r="O147" s="3">
        <f t="shared" si="1"/>
        <v>1487</v>
      </c>
      <c r="P147" s="26">
        <f>'DE_VIE Gruppe inkl. MLA und KSC'!P152</f>
        <v>-75.331785003317847</v>
      </c>
    </row>
    <row r="148" spans="1:16" x14ac:dyDescent="0.3">
      <c r="A148" s="2" t="s">
        <v>48</v>
      </c>
      <c r="B148" s="6">
        <f>'DE_VIE Gruppe inkl. MLA und KSC'!B153</f>
        <v>967</v>
      </c>
      <c r="C148" s="6">
        <f>'DE_VIE Gruppe inkl. MLA und KSC'!C153</f>
        <v>1648</v>
      </c>
      <c r="D148" s="6">
        <f>'DE_VIE Gruppe inkl. MLA und KSC'!D153</f>
        <v>1343</v>
      </c>
      <c r="E148" s="6">
        <f>'DE_VIE Gruppe inkl. MLA und KSC'!E153</f>
        <v>0</v>
      </c>
      <c r="F148" s="3">
        <f>'DE_VIE Gruppe inkl. MLA und KSC'!F153</f>
        <v>0</v>
      </c>
      <c r="G148" s="3">
        <f>'DE_VIE Gruppe inkl. MLA und KSC'!G153</f>
        <v>4.7E-2</v>
      </c>
      <c r="H148" s="6">
        <f>'DE_VIE Gruppe inkl. MLA und KSC'!H153</f>
        <v>0</v>
      </c>
      <c r="I148" s="6">
        <f>'DE_VIE Gruppe inkl. MLA und KSC'!I153</f>
        <v>504</v>
      </c>
      <c r="J148" s="6">
        <f>'DE_VIE Gruppe inkl. MLA und KSC'!J153</f>
        <v>240</v>
      </c>
      <c r="K148" s="6">
        <f>'DE_VIE Gruppe inkl. MLA und KSC'!K153</f>
        <v>0</v>
      </c>
      <c r="L148" s="6">
        <f>'DE_VIE Gruppe inkl. MLA und KSC'!L153</f>
        <v>0</v>
      </c>
      <c r="M148" s="6">
        <f>'DE_VIE Gruppe inkl. MLA und KSC'!M153</f>
        <v>0</v>
      </c>
      <c r="N148" s="5">
        <f>'DE_VIE Gruppe inkl. MLA und KSC'!N153</f>
        <v>-99.4</v>
      </c>
      <c r="O148" s="6">
        <f t="shared" si="1"/>
        <v>4702.0470000000005</v>
      </c>
      <c r="P148" s="26">
        <f>'DE_VIE Gruppe inkl. MLA und KSC'!P153</f>
        <v>-87.6</v>
      </c>
    </row>
    <row r="149" spans="1:16" x14ac:dyDescent="0.3">
      <c r="A149" s="32" t="s">
        <v>51</v>
      </c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4"/>
    </row>
    <row r="150" spans="1:16" x14ac:dyDescent="0.3">
      <c r="A150" s="2" t="s">
        <v>44</v>
      </c>
      <c r="B150" s="3">
        <f>'DE_VIE Gruppe inkl. MLA und KSC'!B155</f>
        <v>2534418</v>
      </c>
      <c r="C150" s="3">
        <f>'DE_VIE Gruppe inkl. MLA und KSC'!C155</f>
        <v>2459846</v>
      </c>
      <c r="D150" s="3">
        <f>'DE_VIE Gruppe inkl. MLA und KSC'!D155</f>
        <v>984262</v>
      </c>
      <c r="E150" s="3">
        <f>'DE_VIE Gruppe inkl. MLA und KSC'!E155</f>
        <v>15002</v>
      </c>
      <c r="F150" s="3">
        <f>'DE_VIE Gruppe inkl. MLA und KSC'!F155</f>
        <v>23283</v>
      </c>
      <c r="G150" s="3">
        <f>'DE_VIE Gruppe inkl. MLA und KSC'!G155</f>
        <v>142093</v>
      </c>
      <c r="H150" s="3">
        <f>'DE_VIE Gruppe inkl. MLA und KSC'!H155</f>
        <v>734612</v>
      </c>
      <c r="I150" s="3">
        <f>'DE_VIE Gruppe inkl. MLA und KSC'!I155</f>
        <v>1066049</v>
      </c>
      <c r="J150" s="3">
        <f>'DE_VIE Gruppe inkl. MLA und KSC'!J155</f>
        <v>703278</v>
      </c>
      <c r="K150" s="3">
        <f>'DE_VIE Gruppe inkl. MLA und KSC'!K155</f>
        <v>494044</v>
      </c>
      <c r="L150" s="3">
        <f>'DE_VIE Gruppe inkl. MLA und KSC'!L155</f>
        <v>222583</v>
      </c>
      <c r="M150" s="3">
        <f>'DE_VIE Gruppe inkl. MLA und KSC'!M155</f>
        <v>277946</v>
      </c>
      <c r="N150" s="5">
        <f>'DE_VIE Gruppe inkl. MLA und KSC'!N155</f>
        <v>-90.638674232626315</v>
      </c>
      <c r="O150" s="3">
        <f t="shared" ref="O150:O154" si="2">SUM(B150:M150)</f>
        <v>9657416</v>
      </c>
      <c r="P150" s="26">
        <f>'DE_VIE Gruppe inkl. MLA und KSC'!P155</f>
        <v>-75.568042574994621</v>
      </c>
    </row>
    <row r="151" spans="1:16" x14ac:dyDescent="0.3">
      <c r="A151" s="2" t="s">
        <v>45</v>
      </c>
      <c r="B151" s="3">
        <f>'DE_VIE Gruppe inkl. MLA und KSC'!B156</f>
        <v>2099939</v>
      </c>
      <c r="C151" s="3">
        <f>'DE_VIE Gruppe inkl. MLA und KSC'!C156</f>
        <v>2072360</v>
      </c>
      <c r="D151" s="3">
        <f>'DE_VIE Gruppe inkl. MLA und KSC'!D156</f>
        <v>831174</v>
      </c>
      <c r="E151" s="3">
        <f>'DE_VIE Gruppe inkl. MLA und KSC'!E156</f>
        <v>14581</v>
      </c>
      <c r="F151" s="3">
        <f>'DE_VIE Gruppe inkl. MLA und KSC'!F156</f>
        <v>22612</v>
      </c>
      <c r="G151" s="3">
        <f>'DE_VIE Gruppe inkl. MLA und KSC'!G156</f>
        <v>124771</v>
      </c>
      <c r="H151" s="3">
        <f>'DE_VIE Gruppe inkl. MLA und KSC'!H156</f>
        <v>643741</v>
      </c>
      <c r="I151" s="3">
        <f>'DE_VIE Gruppe inkl. MLA und KSC'!I156</f>
        <v>930524</v>
      </c>
      <c r="J151" s="3">
        <f>'DE_VIE Gruppe inkl. MLA und KSC'!J156</f>
        <v>593658</v>
      </c>
      <c r="K151" s="3">
        <f>'DE_VIE Gruppe inkl. MLA und KSC'!K156</f>
        <v>395533</v>
      </c>
      <c r="L151" s="3">
        <f>'DE_VIE Gruppe inkl. MLA und KSC'!L156</f>
        <v>179772</v>
      </c>
      <c r="M151" s="3">
        <f>'DE_VIE Gruppe inkl. MLA und KSC'!M156</f>
        <v>223359</v>
      </c>
      <c r="N151" s="5">
        <f>'DE_VIE Gruppe inkl. MLA und KSC'!N156</f>
        <v>-91.066165309479814</v>
      </c>
      <c r="O151" s="3">
        <f t="shared" si="2"/>
        <v>8132024</v>
      </c>
      <c r="P151" s="26">
        <f>'DE_VIE Gruppe inkl. MLA und KSC'!P156</f>
        <v>-74.694683166979061</v>
      </c>
    </row>
    <row r="152" spans="1:16" x14ac:dyDescent="0.3">
      <c r="A152" s="2" t="s">
        <v>46</v>
      </c>
      <c r="B152" s="3">
        <f>'DE_VIE Gruppe inkl. MLA und KSC'!B157</f>
        <v>431124</v>
      </c>
      <c r="C152" s="3">
        <f>'DE_VIE Gruppe inkl. MLA und KSC'!C157</f>
        <v>386466</v>
      </c>
      <c r="D152" s="3">
        <f>'DE_VIE Gruppe inkl. MLA und KSC'!D157</f>
        <v>151562</v>
      </c>
      <c r="E152" s="3">
        <f>'DE_VIE Gruppe inkl. MLA und KSC'!E157</f>
        <v>324</v>
      </c>
      <c r="F152" s="3">
        <f>'DE_VIE Gruppe inkl. MLA und KSC'!F157</f>
        <v>472</v>
      </c>
      <c r="G152" s="3">
        <f>'DE_VIE Gruppe inkl. MLA und KSC'!G157</f>
        <v>17296</v>
      </c>
      <c r="H152" s="3">
        <f>'DE_VIE Gruppe inkl. MLA und KSC'!H157</f>
        <v>90252</v>
      </c>
      <c r="I152" s="3">
        <f>'DE_VIE Gruppe inkl. MLA und KSC'!I157</f>
        <v>134276</v>
      </c>
      <c r="J152" s="3">
        <f>'DE_VIE Gruppe inkl. MLA und KSC'!J157</f>
        <v>107858</v>
      </c>
      <c r="K152" s="3">
        <f>'DE_VIE Gruppe inkl. MLA und KSC'!K157</f>
        <v>96444</v>
      </c>
      <c r="L152" s="3">
        <f>'DE_VIE Gruppe inkl. MLA und KSC'!L157</f>
        <v>40894</v>
      </c>
      <c r="M152" s="3">
        <f>'DE_VIE Gruppe inkl. MLA und KSC'!M157</f>
        <v>51842</v>
      </c>
      <c r="N152" s="5">
        <f>'DE_VIE Gruppe inkl. MLA und KSC'!N157</f>
        <v>-88.781313297439539</v>
      </c>
      <c r="O152" s="3">
        <f t="shared" si="2"/>
        <v>1508810</v>
      </c>
      <c r="P152" s="26">
        <f>'DE_VIE Gruppe inkl. MLA und KSC'!P157</f>
        <v>-79.153304817616117</v>
      </c>
    </row>
    <row r="153" spans="1:16" x14ac:dyDescent="0.3">
      <c r="A153" s="2" t="s">
        <v>47</v>
      </c>
      <c r="B153" s="3">
        <f>'DE_VIE Gruppe inkl. MLA und KSC'!B158</f>
        <v>23237</v>
      </c>
      <c r="C153" s="3">
        <f>'DE_VIE Gruppe inkl. MLA und KSC'!C158</f>
        <v>22132</v>
      </c>
      <c r="D153" s="3">
        <f>'DE_VIE Gruppe inkl. MLA und KSC'!D158</f>
        <v>12484</v>
      </c>
      <c r="E153" s="3">
        <f>'DE_VIE Gruppe inkl. MLA und KSC'!E158</f>
        <v>1219</v>
      </c>
      <c r="F153" s="3">
        <f>'DE_VIE Gruppe inkl. MLA und KSC'!F158</f>
        <v>1350</v>
      </c>
      <c r="G153" s="3">
        <f>'DE_VIE Gruppe inkl. MLA und KSC'!G158</f>
        <v>2757</v>
      </c>
      <c r="H153" s="3">
        <f>'DE_VIE Gruppe inkl. MLA und KSC'!H158</f>
        <v>9339</v>
      </c>
      <c r="I153" s="3">
        <f>'DE_VIE Gruppe inkl. MLA und KSC'!I158</f>
        <v>13345</v>
      </c>
      <c r="J153" s="3">
        <f>'DE_VIE Gruppe inkl. MLA und KSC'!J158</f>
        <v>11659</v>
      </c>
      <c r="K153" s="3">
        <f>'DE_VIE Gruppe inkl. MLA und KSC'!K158</f>
        <v>8714</v>
      </c>
      <c r="L153" s="3">
        <f>'DE_VIE Gruppe inkl. MLA und KSC'!L158</f>
        <v>5201</v>
      </c>
      <c r="M153" s="3">
        <f>'DE_VIE Gruppe inkl. MLA und KSC'!M158</f>
        <v>4912</v>
      </c>
      <c r="N153" s="5">
        <f>'DE_VIE Gruppe inkl. MLA und KSC'!N158</f>
        <v>-80.12944983818771</v>
      </c>
      <c r="O153" s="3">
        <f t="shared" si="2"/>
        <v>116349</v>
      </c>
      <c r="P153" s="26">
        <f>'DE_VIE Gruppe inkl. MLA und KSC'!P158</f>
        <v>-64.171645008314343</v>
      </c>
    </row>
    <row r="154" spans="1:16" x14ac:dyDescent="0.3">
      <c r="A154" s="2" t="s">
        <v>48</v>
      </c>
      <c r="B154" s="6">
        <f>'DE_VIE Gruppe inkl. MLA und KSC'!B159</f>
        <v>21694723.949999999</v>
      </c>
      <c r="C154" s="6">
        <f>'DE_VIE Gruppe inkl. MLA und KSC'!C159</f>
        <v>22222023</v>
      </c>
      <c r="D154" s="6">
        <f>'DE_VIE Gruppe inkl. MLA und KSC'!D159</f>
        <v>23366333</v>
      </c>
      <c r="E154" s="6">
        <f>'DE_VIE Gruppe inkl. MLA und KSC'!E159</f>
        <v>15700527.26</v>
      </c>
      <c r="F154" s="6">
        <f>'DE_VIE Gruppe inkl. MLA und KSC'!F159</f>
        <v>16941162</v>
      </c>
      <c r="G154" s="6">
        <f>'DE_VIE Gruppe inkl. MLA und KSC'!G159</f>
        <v>15862521.047</v>
      </c>
      <c r="H154" s="6">
        <f>'DE_VIE Gruppe inkl. MLA und KSC'!H159</f>
        <v>17317070.486000001</v>
      </c>
      <c r="I154" s="6">
        <f>'DE_VIE Gruppe inkl. MLA und KSC'!I159</f>
        <v>17247797.899999999</v>
      </c>
      <c r="J154" s="6">
        <f>'DE_VIE Gruppe inkl. MLA und KSC'!J159</f>
        <v>19454670</v>
      </c>
      <c r="K154" s="6">
        <f>'DE_VIE Gruppe inkl. MLA und KSC'!K159</f>
        <v>20774938</v>
      </c>
      <c r="L154" s="6">
        <f>'DE_VIE Gruppe inkl. MLA und KSC'!L159</f>
        <v>22131928</v>
      </c>
      <c r="M154" s="6">
        <f>'DE_VIE Gruppe inkl. MLA und KSC'!M159</f>
        <v>20966565.670000002</v>
      </c>
      <c r="N154" s="5">
        <f>'DE_VIE Gruppe inkl. MLA und KSC'!N159</f>
        <v>-13.742632298989898</v>
      </c>
      <c r="O154" s="6">
        <f t="shared" si="2"/>
        <v>233680260.31300002</v>
      </c>
      <c r="P154" s="26">
        <f>'DE_VIE Gruppe inkl. MLA und KSC'!P159</f>
        <v>-22.175659363752366</v>
      </c>
    </row>
    <row r="155" spans="1:16" x14ac:dyDescent="0.3">
      <c r="A155" s="13" t="s">
        <v>57</v>
      </c>
    </row>
    <row r="157" spans="1:16" x14ac:dyDescent="0.3">
      <c r="B157" s="31">
        <v>2019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</row>
    <row r="158" spans="1:16" x14ac:dyDescent="0.3">
      <c r="A158" s="1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3" t="s">
        <v>41</v>
      </c>
      <c r="O158" s="22"/>
      <c r="P158" s="23" t="s">
        <v>41</v>
      </c>
    </row>
    <row r="159" spans="1:16" x14ac:dyDescent="0.3">
      <c r="A159" s="1"/>
      <c r="B159" s="23" t="s">
        <v>32</v>
      </c>
      <c r="C159" s="23" t="s">
        <v>33</v>
      </c>
      <c r="D159" s="23" t="s">
        <v>34</v>
      </c>
      <c r="E159" s="23" t="s">
        <v>14</v>
      </c>
      <c r="F159" s="23" t="s">
        <v>35</v>
      </c>
      <c r="G159" s="23" t="s">
        <v>36</v>
      </c>
      <c r="H159" s="23" t="s">
        <v>37</v>
      </c>
      <c r="I159" s="23" t="s">
        <v>15</v>
      </c>
      <c r="J159" s="23" t="s">
        <v>16</v>
      </c>
      <c r="K159" s="23" t="s">
        <v>38</v>
      </c>
      <c r="L159" s="23" t="s">
        <v>18</v>
      </c>
      <c r="M159" s="23" t="s">
        <v>39</v>
      </c>
      <c r="N159" s="23" t="s">
        <v>42</v>
      </c>
      <c r="O159" s="23" t="s">
        <v>40</v>
      </c>
      <c r="P159" s="23" t="s">
        <v>43</v>
      </c>
    </row>
    <row r="160" spans="1:16" x14ac:dyDescent="0.3">
      <c r="A160" s="32" t="s">
        <v>31</v>
      </c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4"/>
    </row>
    <row r="161" spans="1:16" x14ac:dyDescent="0.3">
      <c r="A161" s="2" t="s">
        <v>44</v>
      </c>
      <c r="B161" s="3">
        <v>1830923</v>
      </c>
      <c r="C161" s="3">
        <v>1863688</v>
      </c>
      <c r="D161" s="3">
        <v>2365089</v>
      </c>
      <c r="E161" s="3">
        <v>2744184</v>
      </c>
      <c r="F161" s="3">
        <v>2877161</v>
      </c>
      <c r="G161" s="3">
        <v>2985210</v>
      </c>
      <c r="H161" s="3">
        <v>3161400</v>
      </c>
      <c r="I161" s="3">
        <v>3151020</v>
      </c>
      <c r="J161" s="3">
        <v>2977411</v>
      </c>
      <c r="K161" s="3">
        <v>2848057</v>
      </c>
      <c r="L161" s="3">
        <v>2391208</v>
      </c>
      <c r="M161" s="3">
        <v>2466838</v>
      </c>
      <c r="N161" s="5">
        <f>(M161/M190-1)*100</f>
        <v>11.600874226557867</v>
      </c>
      <c r="O161" s="3">
        <f>SUM(B161:M161)</f>
        <v>31662189</v>
      </c>
      <c r="P161" s="26">
        <f>(O161/O190-1)*100</f>
        <v>17.105622116297738</v>
      </c>
    </row>
    <row r="162" spans="1:16" x14ac:dyDescent="0.3">
      <c r="A162" s="2" t="s">
        <v>45</v>
      </c>
      <c r="B162" s="3">
        <v>1448127</v>
      </c>
      <c r="C162" s="3">
        <v>1506199</v>
      </c>
      <c r="D162" s="3">
        <v>1831123</v>
      </c>
      <c r="E162" s="3">
        <v>2094419</v>
      </c>
      <c r="F162" s="3">
        <v>2218620</v>
      </c>
      <c r="G162" s="3">
        <v>2278897</v>
      </c>
      <c r="H162" s="3">
        <v>2356272</v>
      </c>
      <c r="I162" s="3">
        <v>2365050</v>
      </c>
      <c r="J162" s="3">
        <v>2246090</v>
      </c>
      <c r="K162" s="3">
        <v>2107842</v>
      </c>
      <c r="L162" s="3">
        <v>1862657</v>
      </c>
      <c r="M162" s="3">
        <v>2003019</v>
      </c>
      <c r="N162" s="5">
        <f t="shared" ref="N162:N165" si="3">(M162/M191-1)*100</f>
        <v>10.54310753981833</v>
      </c>
      <c r="O162" s="3">
        <f t="shared" ref="O162:O165" si="4">SUM(B162:M162)</f>
        <v>24318315</v>
      </c>
      <c r="P162" s="26">
        <f t="shared" ref="P162:P164" si="5">(O162/O191-1)*100</f>
        <v>20.010431563627627</v>
      </c>
    </row>
    <row r="163" spans="1:16" x14ac:dyDescent="0.3">
      <c r="A163" s="2" t="s">
        <v>46</v>
      </c>
      <c r="B163" s="3">
        <v>376568</v>
      </c>
      <c r="C163" s="3">
        <v>350308</v>
      </c>
      <c r="D163" s="3">
        <v>512190</v>
      </c>
      <c r="E163" s="3">
        <v>624270</v>
      </c>
      <c r="F163" s="3">
        <v>633302</v>
      </c>
      <c r="G163" s="3">
        <v>690164</v>
      </c>
      <c r="H163" s="3">
        <v>789696</v>
      </c>
      <c r="I163" s="3">
        <v>776420</v>
      </c>
      <c r="J163" s="3">
        <v>723236</v>
      </c>
      <c r="K163" s="3">
        <v>733498</v>
      </c>
      <c r="L163" s="3">
        <v>523172</v>
      </c>
      <c r="M163" s="3">
        <v>457040</v>
      </c>
      <c r="N163" s="5">
        <f t="shared" si="3"/>
        <v>16.425514571020994</v>
      </c>
      <c r="O163" s="3">
        <f t="shared" si="4"/>
        <v>7189864</v>
      </c>
      <c r="P163" s="26">
        <f t="shared" si="5"/>
        <v>7.6439746680041276</v>
      </c>
    </row>
    <row r="164" spans="1:16" x14ac:dyDescent="0.3">
      <c r="A164" s="2" t="s">
        <v>47</v>
      </c>
      <c r="B164" s="3">
        <v>18171</v>
      </c>
      <c r="C164" s="3">
        <v>17263</v>
      </c>
      <c r="D164" s="3">
        <v>20909</v>
      </c>
      <c r="E164" s="3">
        <v>22842</v>
      </c>
      <c r="F164" s="3">
        <v>24377</v>
      </c>
      <c r="G164" s="3">
        <v>24321</v>
      </c>
      <c r="H164" s="3">
        <v>25169</v>
      </c>
      <c r="I164" s="3">
        <v>24696</v>
      </c>
      <c r="J164" s="3">
        <v>24231</v>
      </c>
      <c r="K164" s="3">
        <v>23557</v>
      </c>
      <c r="L164" s="3">
        <v>20600</v>
      </c>
      <c r="M164" s="3">
        <v>20666</v>
      </c>
      <c r="N164" s="5">
        <f t="shared" si="3"/>
        <v>5.0582075135986893</v>
      </c>
      <c r="O164" s="3">
        <f t="shared" si="4"/>
        <v>266802</v>
      </c>
      <c r="P164" s="26">
        <f t="shared" si="5"/>
        <v>10.704386649184251</v>
      </c>
    </row>
    <row r="165" spans="1:16" x14ac:dyDescent="0.3">
      <c r="A165" s="2" t="s">
        <v>48</v>
      </c>
      <c r="B165" s="7">
        <v>21225661.450000003</v>
      </c>
      <c r="C165" s="7">
        <v>20218976.879999999</v>
      </c>
      <c r="D165" s="7">
        <v>25196664.939999998</v>
      </c>
      <c r="E165" s="6">
        <v>23535265.109999999</v>
      </c>
      <c r="F165" s="7">
        <v>23661445.829999998</v>
      </c>
      <c r="G165" s="7">
        <v>22146220.91</v>
      </c>
      <c r="H165" s="7">
        <v>23347736.43</v>
      </c>
      <c r="I165" s="7">
        <v>23575087.920000002</v>
      </c>
      <c r="J165" s="7">
        <v>24913342.609999999</v>
      </c>
      <c r="K165" s="7">
        <v>26646453.59</v>
      </c>
      <c r="L165" s="6">
        <v>26606020.960000001</v>
      </c>
      <c r="M165" s="6">
        <v>22733163.280000001</v>
      </c>
      <c r="N165" s="5">
        <f t="shared" si="3"/>
        <v>-3.1967245127298316</v>
      </c>
      <c r="O165" s="8">
        <f t="shared" si="4"/>
        <v>283806039.91000009</v>
      </c>
      <c r="P165" s="26">
        <v>-3.9</v>
      </c>
    </row>
    <row r="166" spans="1:16" x14ac:dyDescent="0.3">
      <c r="A166" s="32" t="s">
        <v>49</v>
      </c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4"/>
    </row>
    <row r="167" spans="1:16" x14ac:dyDescent="0.3">
      <c r="A167" s="2" t="s">
        <v>44</v>
      </c>
      <c r="B167" s="3">
        <v>365995</v>
      </c>
      <c r="C167" s="3">
        <v>359455</v>
      </c>
      <c r="D167" s="3">
        <v>477533</v>
      </c>
      <c r="E167" s="3">
        <v>653258</v>
      </c>
      <c r="F167" s="3">
        <v>674101</v>
      </c>
      <c r="G167" s="3">
        <v>721565</v>
      </c>
      <c r="H167" s="3">
        <v>798453</v>
      </c>
      <c r="I167" s="3">
        <v>823653</v>
      </c>
      <c r="J167" s="3">
        <v>762361</v>
      </c>
      <c r="K167" s="3">
        <v>703405</v>
      </c>
      <c r="L167" s="3">
        <v>493201</v>
      </c>
      <c r="M167" s="3">
        <v>477309</v>
      </c>
      <c r="N167" s="5">
        <f>(M167/M196-1)*100</f>
        <v>15.175740435984931</v>
      </c>
      <c r="O167" s="3">
        <f t="shared" ref="O167:O171" si="6">SUM(B167:M167)</f>
        <v>7310289</v>
      </c>
      <c r="P167" s="26">
        <f>(O167/O196-1)*100</f>
        <v>7.3751314044861127</v>
      </c>
    </row>
    <row r="168" spans="1:16" x14ac:dyDescent="0.3">
      <c r="A168" s="2" t="s">
        <v>45</v>
      </c>
      <c r="B168" s="3">
        <v>364047</v>
      </c>
      <c r="C168" s="3">
        <v>358353</v>
      </c>
      <c r="D168" s="3">
        <v>475133</v>
      </c>
      <c r="E168" s="3">
        <v>647740</v>
      </c>
      <c r="F168" s="3">
        <v>670735</v>
      </c>
      <c r="G168" s="3">
        <v>717883</v>
      </c>
      <c r="H168" s="3">
        <v>792947</v>
      </c>
      <c r="I168" s="3">
        <v>818121</v>
      </c>
      <c r="J168" s="3">
        <v>758113</v>
      </c>
      <c r="K168" s="3">
        <v>697615</v>
      </c>
      <c r="L168" s="3">
        <v>489377</v>
      </c>
      <c r="M168" s="3">
        <v>472187</v>
      </c>
      <c r="N168" s="5">
        <f t="shared" ref="N168:N171" si="7">(M168/M197-1)*100</f>
        <v>14.89853027058594</v>
      </c>
      <c r="O168" s="3">
        <f t="shared" si="6"/>
        <v>7262251</v>
      </c>
      <c r="P168" s="26">
        <f t="shared" ref="P168:P170" si="8">(O168/O197-1)*100</f>
        <v>7.4268721503166768</v>
      </c>
    </row>
    <row r="169" spans="1:16" x14ac:dyDescent="0.3">
      <c r="A169" s="2" t="s">
        <v>46</v>
      </c>
      <c r="B169" s="3">
        <v>1948</v>
      </c>
      <c r="C169" s="3">
        <v>1052</v>
      </c>
      <c r="D169" s="3">
        <v>2382</v>
      </c>
      <c r="E169" s="3">
        <v>5518</v>
      </c>
      <c r="F169" s="3">
        <v>3364</v>
      </c>
      <c r="G169" s="3">
        <v>3618</v>
      </c>
      <c r="H169" s="3">
        <v>5506</v>
      </c>
      <c r="I169" s="3">
        <v>5532</v>
      </c>
      <c r="J169" s="3">
        <v>4212</v>
      </c>
      <c r="K169" s="3">
        <v>5790</v>
      </c>
      <c r="L169" s="3">
        <v>3796</v>
      </c>
      <c r="M169" s="3">
        <v>5064</v>
      </c>
      <c r="N169" s="5">
        <f t="shared" si="7"/>
        <v>46.443030653556974</v>
      </c>
      <c r="O169" s="3">
        <f t="shared" si="6"/>
        <v>47782</v>
      </c>
      <c r="P169" s="26">
        <f t="shared" si="8"/>
        <v>3.1384907615265023</v>
      </c>
    </row>
    <row r="170" spans="1:16" x14ac:dyDescent="0.3">
      <c r="A170" s="2" t="s">
        <v>47</v>
      </c>
      <c r="B170" s="3">
        <v>3187</v>
      </c>
      <c r="C170" s="3">
        <v>2854</v>
      </c>
      <c r="D170" s="3">
        <v>3499</v>
      </c>
      <c r="E170" s="3">
        <v>4547</v>
      </c>
      <c r="F170" s="3">
        <v>4868</v>
      </c>
      <c r="G170" s="3">
        <v>4951</v>
      </c>
      <c r="H170" s="3">
        <v>5306</v>
      </c>
      <c r="I170" s="3">
        <v>5366</v>
      </c>
      <c r="J170" s="3">
        <v>5076</v>
      </c>
      <c r="K170" s="3">
        <v>4906</v>
      </c>
      <c r="L170" s="3">
        <v>3642</v>
      </c>
      <c r="M170" s="3">
        <v>3708</v>
      </c>
      <c r="N170" s="5">
        <f t="shared" si="7"/>
        <v>13.394495412844032</v>
      </c>
      <c r="O170" s="3">
        <f t="shared" si="6"/>
        <v>51910</v>
      </c>
      <c r="P170" s="26">
        <f t="shared" si="8"/>
        <v>6.5104540698032398</v>
      </c>
    </row>
    <row r="171" spans="1:16" x14ac:dyDescent="0.3">
      <c r="A171" s="2" t="s">
        <v>48</v>
      </c>
      <c r="B171" s="6">
        <v>1334960</v>
      </c>
      <c r="C171" s="6">
        <v>1233616</v>
      </c>
      <c r="D171" s="6">
        <v>1347736</v>
      </c>
      <c r="E171" s="6">
        <v>1333546</v>
      </c>
      <c r="F171" s="6">
        <v>1417094</v>
      </c>
      <c r="G171" s="7">
        <v>1205271</v>
      </c>
      <c r="H171" s="7">
        <v>1246516</v>
      </c>
      <c r="I171" s="7">
        <v>1310485</v>
      </c>
      <c r="J171" s="7">
        <v>1248688</v>
      </c>
      <c r="K171" s="7">
        <v>1610097</v>
      </c>
      <c r="L171" s="6">
        <v>1562646</v>
      </c>
      <c r="M171" s="6">
        <v>1571571</v>
      </c>
      <c r="N171" s="5">
        <f t="shared" si="7"/>
        <v>34.212872580818711</v>
      </c>
      <c r="O171" s="7">
        <f t="shared" si="6"/>
        <v>16422226</v>
      </c>
      <c r="P171" s="26">
        <v>3.7</v>
      </c>
    </row>
    <row r="172" spans="1:16" x14ac:dyDescent="0.3">
      <c r="A172" s="32" t="s">
        <v>50</v>
      </c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4"/>
    </row>
    <row r="173" spans="1:16" x14ac:dyDescent="0.3">
      <c r="A173" s="2" t="s">
        <v>44</v>
      </c>
      <c r="B173" s="3">
        <v>26163</v>
      </c>
      <c r="C173" s="3">
        <v>27987</v>
      </c>
      <c r="D173" s="3">
        <v>29792</v>
      </c>
      <c r="E173" s="3">
        <v>32974</v>
      </c>
      <c r="F173" s="3">
        <v>39205</v>
      </c>
      <c r="G173" s="3">
        <v>61928</v>
      </c>
      <c r="H173" s="3">
        <v>96156</v>
      </c>
      <c r="I173" s="3">
        <v>93543</v>
      </c>
      <c r="J173" s="3">
        <v>63392</v>
      </c>
      <c r="K173" s="3">
        <v>35783</v>
      </c>
      <c r="L173" s="3">
        <v>23461</v>
      </c>
      <c r="M173" s="3">
        <v>24941</v>
      </c>
      <c r="N173" s="5">
        <f>(M173/M202-1)*100</f>
        <v>-14.064707301106017</v>
      </c>
      <c r="O173" s="3">
        <f t="shared" ref="O173:O177" si="9">SUM(B173:M173)</f>
        <v>555325</v>
      </c>
      <c r="P173" s="26">
        <f>(O173/O202-1)*100</f>
        <v>2.9233512247197613</v>
      </c>
    </row>
    <row r="174" spans="1:16" x14ac:dyDescent="0.3">
      <c r="A174" s="2" t="s">
        <v>45</v>
      </c>
      <c r="B174" s="3">
        <v>25906</v>
      </c>
      <c r="C174" s="3">
        <v>27987</v>
      </c>
      <c r="D174" s="3">
        <v>29792</v>
      </c>
      <c r="E174" s="3">
        <v>32974</v>
      </c>
      <c r="F174" s="3">
        <v>39205</v>
      </c>
      <c r="G174" s="3">
        <v>61928</v>
      </c>
      <c r="H174" s="3">
        <v>96156</v>
      </c>
      <c r="I174" s="3">
        <v>93543</v>
      </c>
      <c r="J174" s="3">
        <v>63392</v>
      </c>
      <c r="K174" s="3">
        <v>35783</v>
      </c>
      <c r="L174" s="3">
        <v>23461</v>
      </c>
      <c r="M174" s="3">
        <v>24941</v>
      </c>
      <c r="N174" s="5">
        <f t="shared" ref="N174:N177" si="10">(M174/M203-1)*100</f>
        <v>-10.848584501000857</v>
      </c>
      <c r="O174" s="3">
        <f t="shared" si="9"/>
        <v>555068</v>
      </c>
      <c r="P174" s="26">
        <f t="shared" ref="P174:P176" si="11">(O174/O203-1)*100</f>
        <v>5.4648816467986361</v>
      </c>
    </row>
    <row r="175" spans="1:16" x14ac:dyDescent="0.3">
      <c r="A175" s="2" t="s">
        <v>46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5"/>
      <c r="O175" s="3">
        <v>0</v>
      </c>
      <c r="P175" s="26"/>
    </row>
    <row r="176" spans="1:16" x14ac:dyDescent="0.3">
      <c r="A176" s="2" t="s">
        <v>47</v>
      </c>
      <c r="B176" s="2">
        <v>381</v>
      </c>
      <c r="C176" s="2">
        <v>350</v>
      </c>
      <c r="D176" s="2">
        <v>381</v>
      </c>
      <c r="E176" s="2">
        <v>408</v>
      </c>
      <c r="F176" s="2">
        <v>483</v>
      </c>
      <c r="G176" s="2">
        <v>646</v>
      </c>
      <c r="H176" s="2">
        <v>807</v>
      </c>
      <c r="I176" s="2">
        <v>809</v>
      </c>
      <c r="J176" s="2">
        <v>652</v>
      </c>
      <c r="K176" s="2">
        <v>425</v>
      </c>
      <c r="L176" s="2">
        <v>340</v>
      </c>
      <c r="M176" s="2">
        <v>346</v>
      </c>
      <c r="N176" s="5">
        <f t="shared" si="10"/>
        <v>-15.609756097560979</v>
      </c>
      <c r="O176" s="3">
        <f t="shared" si="9"/>
        <v>6028</v>
      </c>
      <c r="P176" s="26">
        <f t="shared" si="11"/>
        <v>-5.0110305704380682</v>
      </c>
    </row>
    <row r="177" spans="1:16" x14ac:dyDescent="0.3">
      <c r="A177" s="2" t="s">
        <v>48</v>
      </c>
      <c r="B177" s="7">
        <v>3592</v>
      </c>
      <c r="C177" s="7">
        <v>4724</v>
      </c>
      <c r="D177" s="7">
        <v>4668</v>
      </c>
      <c r="E177" s="7">
        <v>1463</v>
      </c>
      <c r="F177" s="7">
        <v>6059</v>
      </c>
      <c r="G177" s="7">
        <v>6191</v>
      </c>
      <c r="H177" s="7">
        <v>2298</v>
      </c>
      <c r="I177" s="7">
        <v>2075</v>
      </c>
      <c r="J177" s="7">
        <v>1176</v>
      </c>
      <c r="K177" s="7">
        <v>1972</v>
      </c>
      <c r="L177" s="6">
        <v>1537</v>
      </c>
      <c r="M177" s="6">
        <v>2251</v>
      </c>
      <c r="N177" s="5">
        <f t="shared" si="10"/>
        <v>-57.727699530516432</v>
      </c>
      <c r="O177" s="7">
        <f t="shared" si="9"/>
        <v>38006</v>
      </c>
      <c r="P177" s="26">
        <v>-40.9</v>
      </c>
    </row>
    <row r="178" spans="1:16" x14ac:dyDescent="0.3">
      <c r="A178" s="32" t="s">
        <v>51</v>
      </c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4"/>
    </row>
    <row r="179" spans="1:16" x14ac:dyDescent="0.3">
      <c r="A179" s="2" t="s">
        <v>44</v>
      </c>
      <c r="B179" s="3">
        <v>2223081</v>
      </c>
      <c r="C179" s="3">
        <v>2251130</v>
      </c>
      <c r="D179" s="3">
        <v>2872414</v>
      </c>
      <c r="E179" s="3">
        <v>3430416</v>
      </c>
      <c r="F179" s="3">
        <v>3590467</v>
      </c>
      <c r="G179" s="3">
        <v>3768703</v>
      </c>
      <c r="H179" s="3">
        <v>4056009</v>
      </c>
      <c r="I179" s="3">
        <v>4068216</v>
      </c>
      <c r="J179" s="3">
        <v>3803164</v>
      </c>
      <c r="K179" s="3">
        <v>3587245</v>
      </c>
      <c r="L179" s="3">
        <v>2907870</v>
      </c>
      <c r="M179" s="3">
        <v>2969088</v>
      </c>
      <c r="N179" s="5">
        <f>(M179/M208-1)*100</f>
        <v>11.878431804034296</v>
      </c>
      <c r="O179" s="3">
        <f t="shared" ref="O179:O183" si="12">SUM(B179:M179)</f>
        <v>39527803</v>
      </c>
      <c r="P179" s="26">
        <f>(O179/O208-1)*100</f>
        <v>14.95646025634243</v>
      </c>
    </row>
    <row r="180" spans="1:16" x14ac:dyDescent="0.3">
      <c r="A180" s="2" t="s">
        <v>45</v>
      </c>
      <c r="B180" s="3">
        <v>1838080</v>
      </c>
      <c r="C180" s="3">
        <v>1892539</v>
      </c>
      <c r="D180" s="3">
        <v>2336048</v>
      </c>
      <c r="E180" s="3">
        <v>2775133</v>
      </c>
      <c r="F180" s="3">
        <v>2928560</v>
      </c>
      <c r="G180" s="3">
        <v>3058708</v>
      </c>
      <c r="H180" s="3">
        <v>3245375</v>
      </c>
      <c r="I180" s="3">
        <v>3276714</v>
      </c>
      <c r="J180" s="3">
        <v>3067595</v>
      </c>
      <c r="K180" s="3">
        <v>2841240</v>
      </c>
      <c r="L180" s="3">
        <v>2375495</v>
      </c>
      <c r="M180" s="3">
        <v>2500147</v>
      </c>
      <c r="N180" s="5">
        <f t="shared" ref="N180:N183" si="13">(M180/M209-1)*100</f>
        <v>11.072425625834104</v>
      </c>
      <c r="O180" s="3">
        <f t="shared" si="12"/>
        <v>32135634</v>
      </c>
      <c r="P180" s="26">
        <f t="shared" ref="P180:P183" si="14">(O180/O209-1)*100</f>
        <v>16.644820317163123</v>
      </c>
    </row>
    <row r="181" spans="1:16" x14ac:dyDescent="0.3">
      <c r="A181" s="2" t="s">
        <v>46</v>
      </c>
      <c r="B181" s="3">
        <v>378516</v>
      </c>
      <c r="C181" s="3">
        <v>351360</v>
      </c>
      <c r="D181" s="3">
        <v>514572</v>
      </c>
      <c r="E181" s="3">
        <v>629788</v>
      </c>
      <c r="F181" s="3">
        <v>636666</v>
      </c>
      <c r="G181" s="3">
        <v>693782</v>
      </c>
      <c r="H181" s="3">
        <v>795202</v>
      </c>
      <c r="I181" s="3">
        <v>781952</v>
      </c>
      <c r="J181" s="3">
        <v>727448</v>
      </c>
      <c r="K181" s="3">
        <v>739288</v>
      </c>
      <c r="L181" s="3">
        <v>526968</v>
      </c>
      <c r="M181" s="3">
        <v>462104</v>
      </c>
      <c r="N181" s="5">
        <f t="shared" si="13"/>
        <v>16.687625309960662</v>
      </c>
      <c r="O181" s="3">
        <f t="shared" si="12"/>
        <v>7237646</v>
      </c>
      <c r="P181" s="26">
        <f t="shared" si="14"/>
        <v>7.6129396392426107</v>
      </c>
    </row>
    <row r="182" spans="1:16" x14ac:dyDescent="0.3">
      <c r="A182" s="2" t="s">
        <v>47</v>
      </c>
      <c r="B182" s="3">
        <v>21739</v>
      </c>
      <c r="C182" s="3">
        <v>20467</v>
      </c>
      <c r="D182" s="3">
        <v>24789</v>
      </c>
      <c r="E182" s="3">
        <v>27797</v>
      </c>
      <c r="F182" s="3">
        <v>29728</v>
      </c>
      <c r="G182" s="3">
        <v>29918</v>
      </c>
      <c r="H182" s="3">
        <v>31282</v>
      </c>
      <c r="I182" s="3">
        <v>30871</v>
      </c>
      <c r="J182" s="3">
        <v>29959</v>
      </c>
      <c r="K182" s="3">
        <v>28888</v>
      </c>
      <c r="L182" s="3">
        <v>24582</v>
      </c>
      <c r="M182" s="3">
        <v>24720</v>
      </c>
      <c r="N182" s="5">
        <f t="shared" si="13"/>
        <v>5.8627039527215041</v>
      </c>
      <c r="O182" s="3">
        <f t="shared" si="12"/>
        <v>324740</v>
      </c>
      <c r="P182" s="26">
        <f t="shared" si="14"/>
        <v>9.6772232485722078</v>
      </c>
    </row>
    <row r="183" spans="1:16" x14ac:dyDescent="0.3">
      <c r="A183" s="2" t="s">
        <v>48</v>
      </c>
      <c r="B183" s="7">
        <v>22564213.450000003</v>
      </c>
      <c r="C183" s="7">
        <v>21457316.879999999</v>
      </c>
      <c r="D183" s="7">
        <v>26549068.939999998</v>
      </c>
      <c r="E183" s="7">
        <v>24870274.109999999</v>
      </c>
      <c r="F183" s="7">
        <v>25084598.829999998</v>
      </c>
      <c r="G183" s="7">
        <v>23357682.91</v>
      </c>
      <c r="H183" s="7">
        <v>24596550.43</v>
      </c>
      <c r="I183" s="7">
        <v>24887647.920000002</v>
      </c>
      <c r="J183" s="7">
        <v>26163206.609999999</v>
      </c>
      <c r="K183" s="7">
        <v>28258522.59</v>
      </c>
      <c r="L183" s="7">
        <v>28170203.960000001</v>
      </c>
      <c r="M183" s="7">
        <v>24306985.280000001</v>
      </c>
      <c r="N183" s="5">
        <f t="shared" si="13"/>
        <v>-1.4321558762392939</v>
      </c>
      <c r="O183" s="7">
        <f t="shared" si="12"/>
        <v>300266271.91000009</v>
      </c>
      <c r="P183" s="26">
        <f t="shared" si="14"/>
        <v>-3.5859793114276006</v>
      </c>
    </row>
    <row r="186" spans="1:16" x14ac:dyDescent="0.3">
      <c r="B186" s="31">
        <v>2018</v>
      </c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</row>
    <row r="187" spans="1:16" x14ac:dyDescent="0.3">
      <c r="A187" s="1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3" t="s">
        <v>41</v>
      </c>
      <c r="O187" s="22"/>
      <c r="P187" s="23" t="s">
        <v>41</v>
      </c>
    </row>
    <row r="188" spans="1:16" x14ac:dyDescent="0.3">
      <c r="A188" s="1"/>
      <c r="B188" s="23" t="s">
        <v>32</v>
      </c>
      <c r="C188" s="23" t="s">
        <v>33</v>
      </c>
      <c r="D188" s="23" t="s">
        <v>34</v>
      </c>
      <c r="E188" s="23" t="s">
        <v>14</v>
      </c>
      <c r="F188" s="23" t="s">
        <v>35</v>
      </c>
      <c r="G188" s="23" t="s">
        <v>36</v>
      </c>
      <c r="H188" s="23" t="s">
        <v>37</v>
      </c>
      <c r="I188" s="23" t="s">
        <v>15</v>
      </c>
      <c r="J188" s="23" t="s">
        <v>16</v>
      </c>
      <c r="K188" s="23" t="s">
        <v>38</v>
      </c>
      <c r="L188" s="23" t="s">
        <v>18</v>
      </c>
      <c r="M188" s="23" t="s">
        <v>39</v>
      </c>
      <c r="N188" s="23" t="s">
        <v>42</v>
      </c>
      <c r="O188" s="23" t="s">
        <v>40</v>
      </c>
      <c r="P188" s="23" t="s">
        <v>43</v>
      </c>
    </row>
    <row r="189" spans="1:16" x14ac:dyDescent="0.3">
      <c r="A189" s="32" t="s">
        <v>31</v>
      </c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4"/>
    </row>
    <row r="190" spans="1:16" x14ac:dyDescent="0.3">
      <c r="A190" s="2" t="s">
        <v>44</v>
      </c>
      <c r="B190" s="3">
        <v>1472161</v>
      </c>
      <c r="C190" s="3">
        <v>1483432</v>
      </c>
      <c r="D190" s="3">
        <v>1908514</v>
      </c>
      <c r="E190" s="3">
        <v>2167764</v>
      </c>
      <c r="F190" s="3">
        <v>2313306</v>
      </c>
      <c r="G190" s="3">
        <v>2494749</v>
      </c>
      <c r="H190" s="3">
        <v>2730440</v>
      </c>
      <c r="I190" s="3">
        <v>2783173</v>
      </c>
      <c r="J190" s="3">
        <v>2696340</v>
      </c>
      <c r="K190" s="3">
        <v>2583961</v>
      </c>
      <c r="L190" s="3">
        <v>2192658</v>
      </c>
      <c r="M190" s="3">
        <v>2210411</v>
      </c>
      <c r="N190" s="2">
        <v>25.8</v>
      </c>
      <c r="O190" s="3">
        <v>27037292</v>
      </c>
      <c r="P190" s="15">
        <v>10.8</v>
      </c>
    </row>
    <row r="191" spans="1:16" x14ac:dyDescent="0.3">
      <c r="A191" s="2" t="s">
        <v>45</v>
      </c>
      <c r="B191" s="3">
        <v>1108970</v>
      </c>
      <c r="C191" s="3">
        <v>1153295</v>
      </c>
      <c r="D191" s="3">
        <v>1435673</v>
      </c>
      <c r="E191" s="3">
        <v>1583842</v>
      </c>
      <c r="F191" s="3">
        <v>1713278</v>
      </c>
      <c r="G191" s="3">
        <v>1817229</v>
      </c>
      <c r="H191" s="3">
        <v>1979545</v>
      </c>
      <c r="I191" s="3">
        <v>2007564</v>
      </c>
      <c r="J191" s="3">
        <v>2005766</v>
      </c>
      <c r="K191" s="3">
        <v>1918296</v>
      </c>
      <c r="L191" s="3">
        <v>1728145</v>
      </c>
      <c r="M191" s="3">
        <v>1811980</v>
      </c>
      <c r="N191" s="2">
        <v>32.700000000000003</v>
      </c>
      <c r="O191" s="3">
        <v>20263501</v>
      </c>
      <c r="P191" s="15">
        <v>13.6</v>
      </c>
    </row>
    <row r="192" spans="1:16" x14ac:dyDescent="0.3">
      <c r="A192" s="2" t="s">
        <v>46</v>
      </c>
      <c r="B192" s="3">
        <v>354730</v>
      </c>
      <c r="C192" s="3">
        <v>322444</v>
      </c>
      <c r="D192" s="3">
        <v>463872</v>
      </c>
      <c r="E192" s="3">
        <v>576774</v>
      </c>
      <c r="F192" s="3">
        <v>594174</v>
      </c>
      <c r="G192" s="3">
        <v>669664</v>
      </c>
      <c r="H192" s="3">
        <v>740380</v>
      </c>
      <c r="I192" s="3">
        <v>766048</v>
      </c>
      <c r="J192" s="3">
        <v>682240</v>
      </c>
      <c r="K192" s="3">
        <v>658624</v>
      </c>
      <c r="L192" s="3">
        <v>457644</v>
      </c>
      <c r="M192" s="3">
        <v>392560</v>
      </c>
      <c r="N192" s="2">
        <v>2.4</v>
      </c>
      <c r="O192" s="3">
        <v>6679300</v>
      </c>
      <c r="P192" s="15">
        <v>3.7</v>
      </c>
    </row>
    <row r="193" spans="1:16" x14ac:dyDescent="0.3">
      <c r="A193" s="2" t="s">
        <v>47</v>
      </c>
      <c r="B193" s="3">
        <v>15758</v>
      </c>
      <c r="C193" s="3">
        <v>14882</v>
      </c>
      <c r="D193" s="3">
        <v>18032</v>
      </c>
      <c r="E193" s="3">
        <v>19565</v>
      </c>
      <c r="F193" s="3">
        <v>21050</v>
      </c>
      <c r="G193" s="3">
        <v>21548</v>
      </c>
      <c r="H193" s="3">
        <v>22404</v>
      </c>
      <c r="I193" s="3">
        <v>22725</v>
      </c>
      <c r="J193" s="3">
        <v>22428</v>
      </c>
      <c r="K193" s="3">
        <v>22684</v>
      </c>
      <c r="L193" s="3">
        <v>20256</v>
      </c>
      <c r="M193" s="3">
        <v>19671</v>
      </c>
      <c r="N193" s="2">
        <v>19.3</v>
      </c>
      <c r="O193" s="3">
        <v>241004</v>
      </c>
      <c r="P193" s="15">
        <v>7.3</v>
      </c>
    </row>
    <row r="194" spans="1:16" x14ac:dyDescent="0.3">
      <c r="A194" s="2" t="s">
        <v>48</v>
      </c>
      <c r="B194" s="7">
        <v>21846837.609999999</v>
      </c>
      <c r="C194" s="7">
        <v>20567238</v>
      </c>
      <c r="D194" s="7">
        <v>25691357.369999997</v>
      </c>
      <c r="E194" s="7">
        <v>25230134.66</v>
      </c>
      <c r="F194" s="7">
        <v>24019335.259999998</v>
      </c>
      <c r="G194" s="7">
        <v>25380901.990000002</v>
      </c>
      <c r="H194" s="7">
        <v>25493193.629999999</v>
      </c>
      <c r="I194" s="7">
        <v>24470793</v>
      </c>
      <c r="J194" s="7">
        <v>25675506.93</v>
      </c>
      <c r="K194" s="7">
        <v>27410802.100000001</v>
      </c>
      <c r="L194" s="7">
        <v>26288396.579999998</v>
      </c>
      <c r="M194" s="7">
        <v>23483878.170000002</v>
      </c>
      <c r="N194" s="2">
        <v>-4.0999999999999996</v>
      </c>
      <c r="O194" s="9">
        <f>SUM(B194:M194)</f>
        <v>295558375.30000001</v>
      </c>
      <c r="P194" s="15">
        <v>2.6</v>
      </c>
    </row>
    <row r="195" spans="1:16" x14ac:dyDescent="0.3">
      <c r="A195" s="32" t="s">
        <v>49</v>
      </c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4"/>
    </row>
    <row r="196" spans="1:16" x14ac:dyDescent="0.3">
      <c r="A196" s="2" t="s">
        <v>44</v>
      </c>
      <c r="B196" s="3">
        <v>351550</v>
      </c>
      <c r="C196" s="3">
        <v>349430</v>
      </c>
      <c r="D196" s="3">
        <v>471070</v>
      </c>
      <c r="E196" s="3">
        <v>591283</v>
      </c>
      <c r="F196" s="3">
        <v>643089</v>
      </c>
      <c r="G196" s="3">
        <v>663088</v>
      </c>
      <c r="H196" s="3">
        <v>756356</v>
      </c>
      <c r="I196" s="3">
        <v>759547</v>
      </c>
      <c r="J196" s="3">
        <v>706814</v>
      </c>
      <c r="K196" s="3">
        <v>646559</v>
      </c>
      <c r="L196" s="3">
        <v>453563</v>
      </c>
      <c r="M196" s="3">
        <v>414418</v>
      </c>
      <c r="N196" s="2">
        <v>9.8000000000000007</v>
      </c>
      <c r="O196" s="3">
        <v>6808177</v>
      </c>
      <c r="P196" s="15">
        <v>13.2</v>
      </c>
    </row>
    <row r="197" spans="1:16" x14ac:dyDescent="0.3">
      <c r="A197" s="2" t="s">
        <v>45</v>
      </c>
      <c r="B197" s="3">
        <v>349478</v>
      </c>
      <c r="C197" s="3">
        <v>348561</v>
      </c>
      <c r="D197" s="3">
        <v>469094</v>
      </c>
      <c r="E197" s="3">
        <v>587009</v>
      </c>
      <c r="F197" s="3">
        <v>639491</v>
      </c>
      <c r="G197" s="3">
        <v>659223</v>
      </c>
      <c r="H197" s="3">
        <v>750295</v>
      </c>
      <c r="I197" s="3">
        <v>752537</v>
      </c>
      <c r="J197" s="3">
        <v>701405</v>
      </c>
      <c r="K197" s="3">
        <v>639915</v>
      </c>
      <c r="L197" s="3">
        <v>450656</v>
      </c>
      <c r="M197" s="3">
        <v>410960</v>
      </c>
      <c r="N197" s="2">
        <v>9.6</v>
      </c>
      <c r="O197" s="3">
        <v>6760181</v>
      </c>
      <c r="P197" s="15">
        <v>13.1</v>
      </c>
    </row>
    <row r="198" spans="1:16" x14ac:dyDescent="0.3">
      <c r="A198" s="2" t="s">
        <v>46</v>
      </c>
      <c r="B198" s="3">
        <v>2072</v>
      </c>
      <c r="C198" s="3">
        <v>806</v>
      </c>
      <c r="D198" s="3">
        <v>1976</v>
      </c>
      <c r="E198" s="3">
        <v>4274</v>
      </c>
      <c r="F198" s="3">
        <v>3474</v>
      </c>
      <c r="G198" s="3">
        <v>3678</v>
      </c>
      <c r="H198" s="3">
        <v>5720</v>
      </c>
      <c r="I198" s="3">
        <v>6696</v>
      </c>
      <c r="J198" s="3">
        <v>4914</v>
      </c>
      <c r="K198" s="3">
        <v>6554</v>
      </c>
      <c r="L198" s="3">
        <v>2712</v>
      </c>
      <c r="M198" s="3">
        <v>3458</v>
      </c>
      <c r="N198" s="2">
        <v>38.299999999999997</v>
      </c>
      <c r="O198" s="3">
        <v>46328</v>
      </c>
      <c r="P198" s="15">
        <v>59.2</v>
      </c>
    </row>
    <row r="199" spans="1:16" x14ac:dyDescent="0.3">
      <c r="A199" s="2" t="s">
        <v>47</v>
      </c>
      <c r="B199" s="3">
        <v>2909</v>
      </c>
      <c r="C199" s="3">
        <v>2622</v>
      </c>
      <c r="D199" s="3">
        <v>3400</v>
      </c>
      <c r="E199" s="3">
        <v>4319</v>
      </c>
      <c r="F199" s="3">
        <v>4674</v>
      </c>
      <c r="G199" s="3">
        <v>4685</v>
      </c>
      <c r="H199" s="3">
        <v>5076</v>
      </c>
      <c r="I199" s="3">
        <v>5072</v>
      </c>
      <c r="J199" s="3">
        <v>4766</v>
      </c>
      <c r="K199" s="3">
        <v>4580</v>
      </c>
      <c r="L199" s="3">
        <v>3357</v>
      </c>
      <c r="M199" s="3">
        <v>3270</v>
      </c>
      <c r="N199" s="2">
        <v>8.6</v>
      </c>
      <c r="O199" s="3">
        <v>48737</v>
      </c>
      <c r="P199" s="15">
        <v>13.4</v>
      </c>
    </row>
    <row r="200" spans="1:16" x14ac:dyDescent="0.3">
      <c r="A200" s="2" t="s">
        <v>48</v>
      </c>
      <c r="B200" s="7">
        <v>1185572</v>
      </c>
      <c r="C200" s="7">
        <v>1242394</v>
      </c>
      <c r="D200" s="7">
        <v>1478166</v>
      </c>
      <c r="E200" s="7">
        <v>1271843</v>
      </c>
      <c r="F200" s="7">
        <v>1434957</v>
      </c>
      <c r="G200" s="7">
        <v>1285663</v>
      </c>
      <c r="H200" s="7">
        <v>1359777</v>
      </c>
      <c r="I200" s="7">
        <v>1399231</v>
      </c>
      <c r="J200" s="7">
        <v>1174278</v>
      </c>
      <c r="K200" s="7">
        <v>1421030</v>
      </c>
      <c r="L200" s="7">
        <v>1392150</v>
      </c>
      <c r="M200" s="7">
        <v>1170954</v>
      </c>
      <c r="N200" s="2">
        <v>1.4</v>
      </c>
      <c r="O200" s="9">
        <f>SUM(B200:M200)</f>
        <v>15816015</v>
      </c>
      <c r="P200" s="15">
        <v>8.1999999999999993</v>
      </c>
    </row>
    <row r="201" spans="1:16" x14ac:dyDescent="0.3">
      <c r="A201" s="32" t="s">
        <v>50</v>
      </c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4"/>
    </row>
    <row r="202" spans="1:16" x14ac:dyDescent="0.3">
      <c r="A202" s="2" t="s">
        <v>44</v>
      </c>
      <c r="B202" s="3">
        <v>29477</v>
      </c>
      <c r="C202" s="3">
        <v>29240</v>
      </c>
      <c r="D202" s="3">
        <v>32915</v>
      </c>
      <c r="E202" s="3">
        <v>35181</v>
      </c>
      <c r="F202" s="3">
        <v>33344</v>
      </c>
      <c r="G202" s="3">
        <v>52528</v>
      </c>
      <c r="H202" s="3">
        <v>89666</v>
      </c>
      <c r="I202" s="3">
        <v>88857</v>
      </c>
      <c r="J202" s="3">
        <v>54244</v>
      </c>
      <c r="K202" s="3">
        <v>33790</v>
      </c>
      <c r="L202" s="3">
        <v>30236</v>
      </c>
      <c r="M202" s="3">
        <v>29023</v>
      </c>
      <c r="N202" s="2">
        <v>-5.4</v>
      </c>
      <c r="O202" s="3">
        <v>539552</v>
      </c>
      <c r="P202" s="15">
        <v>9.1</v>
      </c>
    </row>
    <row r="203" spans="1:16" x14ac:dyDescent="0.3">
      <c r="A203" s="2" t="s">
        <v>45</v>
      </c>
      <c r="B203" s="3">
        <v>27900</v>
      </c>
      <c r="C203" s="3">
        <v>27805</v>
      </c>
      <c r="D203" s="3">
        <v>31508</v>
      </c>
      <c r="E203" s="3">
        <v>34226</v>
      </c>
      <c r="F203" s="3">
        <v>32477</v>
      </c>
      <c r="G203" s="3">
        <v>51418</v>
      </c>
      <c r="H203" s="3">
        <v>88955</v>
      </c>
      <c r="I203" s="3">
        <v>88234</v>
      </c>
      <c r="J203" s="3">
        <v>53430</v>
      </c>
      <c r="K203" s="3">
        <v>32630</v>
      </c>
      <c r="L203" s="3">
        <v>28757</v>
      </c>
      <c r="M203" s="3">
        <v>27976</v>
      </c>
      <c r="N203" s="2">
        <v>-4.5999999999999996</v>
      </c>
      <c r="O203" s="3">
        <v>526306</v>
      </c>
      <c r="P203" s="15">
        <v>9.3000000000000007</v>
      </c>
    </row>
    <row r="204" spans="1:16" x14ac:dyDescent="0.3">
      <c r="A204" s="2" t="s">
        <v>46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/>
      <c r="O204" s="3">
        <v>0</v>
      </c>
      <c r="P204" s="15"/>
    </row>
    <row r="205" spans="1:16" x14ac:dyDescent="0.3">
      <c r="A205" s="2" t="s">
        <v>47</v>
      </c>
      <c r="B205" s="2">
        <v>423</v>
      </c>
      <c r="C205" s="2">
        <v>404</v>
      </c>
      <c r="D205" s="2">
        <v>455</v>
      </c>
      <c r="E205" s="2">
        <v>475</v>
      </c>
      <c r="F205" s="2">
        <v>475</v>
      </c>
      <c r="G205" s="2">
        <v>599</v>
      </c>
      <c r="H205" s="2">
        <v>776</v>
      </c>
      <c r="I205" s="2">
        <v>796</v>
      </c>
      <c r="J205" s="2">
        <v>621</v>
      </c>
      <c r="K205" s="2">
        <v>475</v>
      </c>
      <c r="L205" s="2">
        <v>426</v>
      </c>
      <c r="M205" s="2">
        <v>410</v>
      </c>
      <c r="N205" s="2">
        <v>-2.6</v>
      </c>
      <c r="O205" s="3">
        <v>6346</v>
      </c>
      <c r="P205" s="15">
        <v>0.7</v>
      </c>
    </row>
    <row r="206" spans="1:16" x14ac:dyDescent="0.3">
      <c r="A206" s="2" t="s">
        <v>48</v>
      </c>
      <c r="B206" s="7">
        <v>3984</v>
      </c>
      <c r="C206" s="7">
        <v>3884</v>
      </c>
      <c r="D206" s="7">
        <v>5278</v>
      </c>
      <c r="E206" s="7">
        <v>7948</v>
      </c>
      <c r="F206" s="7">
        <v>4667</v>
      </c>
      <c r="G206" s="7">
        <v>5182</v>
      </c>
      <c r="H206" s="7">
        <v>6834</v>
      </c>
      <c r="I206" s="7">
        <v>3041</v>
      </c>
      <c r="J206" s="7">
        <v>3635</v>
      </c>
      <c r="K206" s="7">
        <v>5990</v>
      </c>
      <c r="L206" s="7">
        <v>4081</v>
      </c>
      <c r="M206" s="7">
        <v>5325</v>
      </c>
      <c r="N206" s="2">
        <v>74.5</v>
      </c>
      <c r="O206" s="9">
        <f>SUM(B206:M206)</f>
        <v>59849</v>
      </c>
      <c r="P206" s="15">
        <v>45.1</v>
      </c>
    </row>
    <row r="207" spans="1:16" x14ac:dyDescent="0.3">
      <c r="A207" s="32" t="s">
        <v>51</v>
      </c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4"/>
    </row>
    <row r="208" spans="1:16" x14ac:dyDescent="0.3">
      <c r="A208" s="2" t="s">
        <v>44</v>
      </c>
      <c r="B208" s="3">
        <v>1853188</v>
      </c>
      <c r="C208" s="3">
        <v>1862102</v>
      </c>
      <c r="D208" s="3">
        <v>2412499</v>
      </c>
      <c r="E208" s="3">
        <v>2794228</v>
      </c>
      <c r="F208" s="3">
        <v>2989739</v>
      </c>
      <c r="G208" s="3">
        <v>3210365</v>
      </c>
      <c r="H208" s="3">
        <v>3576462</v>
      </c>
      <c r="I208" s="3">
        <v>3631577</v>
      </c>
      <c r="J208" s="3">
        <v>3457398</v>
      </c>
      <c r="K208" s="3">
        <v>3264310</v>
      </c>
      <c r="L208" s="3">
        <v>2676457</v>
      </c>
      <c r="M208" s="3">
        <v>2653852</v>
      </c>
      <c r="N208" s="2">
        <v>22.5</v>
      </c>
      <c r="O208" s="3">
        <v>34385021</v>
      </c>
      <c r="P208" s="15">
        <v>11.3</v>
      </c>
    </row>
    <row r="209" spans="1:16" x14ac:dyDescent="0.3">
      <c r="A209" s="2" t="s">
        <v>45</v>
      </c>
      <c r="B209" s="3">
        <v>1486348</v>
      </c>
      <c r="C209" s="3">
        <v>1529661</v>
      </c>
      <c r="D209" s="3">
        <v>1936275</v>
      </c>
      <c r="E209" s="3">
        <v>2205077</v>
      </c>
      <c r="F209" s="3">
        <v>2385246</v>
      </c>
      <c r="G209" s="3">
        <v>2527870</v>
      </c>
      <c r="H209" s="3">
        <v>2818795</v>
      </c>
      <c r="I209" s="3">
        <v>2848335</v>
      </c>
      <c r="J209" s="3">
        <v>2760601</v>
      </c>
      <c r="K209" s="3">
        <v>2590841</v>
      </c>
      <c r="L209" s="3">
        <v>2207558</v>
      </c>
      <c r="M209" s="3">
        <v>2250916</v>
      </c>
      <c r="N209" s="2">
        <v>27.2</v>
      </c>
      <c r="O209" s="3">
        <v>27549988</v>
      </c>
      <c r="P209" s="15">
        <v>13.4</v>
      </c>
    </row>
    <row r="210" spans="1:16" x14ac:dyDescent="0.3">
      <c r="A210" s="2" t="s">
        <v>46</v>
      </c>
      <c r="B210" s="3">
        <v>356802</v>
      </c>
      <c r="C210" s="3">
        <v>323250</v>
      </c>
      <c r="D210" s="3">
        <v>465848</v>
      </c>
      <c r="E210" s="3">
        <v>581048</v>
      </c>
      <c r="F210" s="3">
        <v>597648</v>
      </c>
      <c r="G210" s="3">
        <v>673342</v>
      </c>
      <c r="H210" s="3">
        <v>746100</v>
      </c>
      <c r="I210" s="3">
        <v>772744</v>
      </c>
      <c r="J210" s="3">
        <v>687154</v>
      </c>
      <c r="K210" s="3">
        <v>665178</v>
      </c>
      <c r="L210" s="3">
        <v>460356</v>
      </c>
      <c r="M210" s="3">
        <v>396018</v>
      </c>
      <c r="N210" s="2">
        <v>2.7</v>
      </c>
      <c r="O210" s="3">
        <v>6725628</v>
      </c>
      <c r="P210" s="15">
        <v>3.9</v>
      </c>
    </row>
    <row r="211" spans="1:16" x14ac:dyDescent="0.3">
      <c r="A211" s="2" t="s">
        <v>47</v>
      </c>
      <c r="B211" s="3">
        <v>19090</v>
      </c>
      <c r="C211" s="3">
        <v>17908</v>
      </c>
      <c r="D211" s="3">
        <v>21887</v>
      </c>
      <c r="E211" s="3">
        <v>24359</v>
      </c>
      <c r="F211" s="3">
        <v>26199</v>
      </c>
      <c r="G211" s="3">
        <v>26832</v>
      </c>
      <c r="H211" s="3">
        <v>28256</v>
      </c>
      <c r="I211" s="3">
        <v>28593</v>
      </c>
      <c r="J211" s="3">
        <v>27815</v>
      </c>
      <c r="K211" s="3">
        <v>27739</v>
      </c>
      <c r="L211" s="3">
        <v>24039</v>
      </c>
      <c r="M211" s="3">
        <v>23351</v>
      </c>
      <c r="N211" s="2">
        <v>17.2</v>
      </c>
      <c r="O211" s="3">
        <v>296087</v>
      </c>
      <c r="P211" s="15">
        <v>8.1</v>
      </c>
    </row>
    <row r="212" spans="1:16" x14ac:dyDescent="0.3">
      <c r="A212" s="2" t="s">
        <v>48</v>
      </c>
      <c r="B212" s="7">
        <v>23036393.609999999</v>
      </c>
      <c r="C212" s="7">
        <v>21813516</v>
      </c>
      <c r="D212" s="7">
        <v>27174801.369999997</v>
      </c>
      <c r="E212" s="7">
        <v>26509925.66</v>
      </c>
      <c r="F212" s="7">
        <v>25458959.259999998</v>
      </c>
      <c r="G212" s="7">
        <v>26671746.990000002</v>
      </c>
      <c r="H212" s="7">
        <v>26859804.629999999</v>
      </c>
      <c r="I212" s="7">
        <v>25873065</v>
      </c>
      <c r="J212" s="7">
        <v>26853419.93</v>
      </c>
      <c r="K212" s="7">
        <v>28837822.100000001</v>
      </c>
      <c r="L212" s="7">
        <v>27684627.579999998</v>
      </c>
      <c r="M212" s="7">
        <v>24660157.170000002</v>
      </c>
      <c r="N212" s="2">
        <v>-3.8</v>
      </c>
      <c r="O212" s="9">
        <f>SUM(B212:M212)</f>
        <v>311434239.30000001</v>
      </c>
      <c r="P212" s="15">
        <v>2.9</v>
      </c>
    </row>
  </sheetData>
  <mergeCells count="35">
    <mergeCell ref="B4:P4"/>
    <mergeCell ref="A7:P7"/>
    <mergeCell ref="A14:P14"/>
    <mergeCell ref="A21:P21"/>
    <mergeCell ref="A28:P28"/>
    <mergeCell ref="B37:P37"/>
    <mergeCell ref="A40:P40"/>
    <mergeCell ref="A47:P47"/>
    <mergeCell ref="A54:P54"/>
    <mergeCell ref="A61:P61"/>
    <mergeCell ref="B70:P70"/>
    <mergeCell ref="A73:P73"/>
    <mergeCell ref="A79:P79"/>
    <mergeCell ref="A85:P85"/>
    <mergeCell ref="A91:P91"/>
    <mergeCell ref="A195:P195"/>
    <mergeCell ref="A201:P201"/>
    <mergeCell ref="A207:P207"/>
    <mergeCell ref="A160:P160"/>
    <mergeCell ref="A166:P166"/>
    <mergeCell ref="A172:P172"/>
    <mergeCell ref="A178:P178"/>
    <mergeCell ref="B186:P186"/>
    <mergeCell ref="A189:P189"/>
    <mergeCell ref="B157:P157"/>
    <mergeCell ref="B128:P128"/>
    <mergeCell ref="A131:P131"/>
    <mergeCell ref="A137:P137"/>
    <mergeCell ref="A143:P143"/>
    <mergeCell ref="A149:P149"/>
    <mergeCell ref="B99:P99"/>
    <mergeCell ref="A102:P102"/>
    <mergeCell ref="A108:P108"/>
    <mergeCell ref="A114:P114"/>
    <mergeCell ref="A120:P120"/>
  </mergeCells>
  <conditionalFormatting sqref="N8:N13">
    <cfRule type="cellIs" dxfId="137" priority="20" operator="greaterThan">
      <formula>0</formula>
    </cfRule>
    <cfRule type="cellIs" dxfId="136" priority="19" operator="lessThan">
      <formula>0</formula>
    </cfRule>
  </conditionalFormatting>
  <conditionalFormatting sqref="N15:N20">
    <cfRule type="cellIs" dxfId="135" priority="17" operator="lessThan">
      <formula>0</formula>
    </cfRule>
    <cfRule type="cellIs" dxfId="134" priority="18" operator="greaterThan">
      <formula>0</formula>
    </cfRule>
  </conditionalFormatting>
  <conditionalFormatting sqref="N22:N27">
    <cfRule type="cellIs" dxfId="133" priority="15" operator="lessThan">
      <formula>0</formula>
    </cfRule>
    <cfRule type="cellIs" dxfId="132" priority="16" operator="greaterThan">
      <formula>0</formula>
    </cfRule>
  </conditionalFormatting>
  <conditionalFormatting sqref="N29:N34">
    <cfRule type="cellIs" dxfId="131" priority="21" operator="lessThan">
      <formula>0</formula>
    </cfRule>
    <cfRule type="cellIs" dxfId="130" priority="22" operator="greaterThan">
      <formula>0</formula>
    </cfRule>
  </conditionalFormatting>
  <conditionalFormatting sqref="N41:N46">
    <cfRule type="cellIs" dxfId="129" priority="51" operator="lessThan">
      <formula>0</formula>
    </cfRule>
    <cfRule type="cellIs" dxfId="128" priority="52" operator="greaterThan">
      <formula>0</formula>
    </cfRule>
  </conditionalFormatting>
  <conditionalFormatting sqref="N48:N53">
    <cfRule type="cellIs" dxfId="127" priority="49" operator="lessThan">
      <formula>0</formula>
    </cfRule>
    <cfRule type="cellIs" dxfId="126" priority="50" operator="greaterThan">
      <formula>0</formula>
    </cfRule>
  </conditionalFormatting>
  <conditionalFormatting sqref="N55:N60">
    <cfRule type="cellIs" dxfId="125" priority="48" operator="greaterThan">
      <formula>0</formula>
    </cfRule>
    <cfRule type="cellIs" dxfId="124" priority="47" operator="lessThan">
      <formula>0</formula>
    </cfRule>
  </conditionalFormatting>
  <conditionalFormatting sqref="N62:N67 N161:N165">
    <cfRule type="cellIs" dxfId="123" priority="199" operator="lessThan">
      <formula>0</formula>
    </cfRule>
    <cfRule type="cellIs" dxfId="122" priority="200" operator="greaterThan">
      <formula>0</formula>
    </cfRule>
  </conditionalFormatting>
  <conditionalFormatting sqref="N74:N78">
    <cfRule type="cellIs" dxfId="121" priority="69" operator="lessThan">
      <formula>0</formula>
    </cfRule>
    <cfRule type="cellIs" dxfId="120" priority="70" operator="greaterThan">
      <formula>0</formula>
    </cfRule>
  </conditionalFormatting>
  <conditionalFormatting sqref="N80:N84">
    <cfRule type="cellIs" dxfId="119" priority="67" operator="lessThan">
      <formula>0</formula>
    </cfRule>
    <cfRule type="cellIs" dxfId="118" priority="68" operator="greaterThan">
      <formula>0</formula>
    </cfRule>
  </conditionalFormatting>
  <conditionalFormatting sqref="N86:N90">
    <cfRule type="cellIs" dxfId="117" priority="63" operator="lessThan">
      <formula>0</formula>
    </cfRule>
    <cfRule type="cellIs" dxfId="116" priority="64" operator="greaterThan">
      <formula>0</formula>
    </cfRule>
  </conditionalFormatting>
  <conditionalFormatting sqref="N92:N96">
    <cfRule type="cellIs" dxfId="115" priority="62" operator="greaterThan">
      <formula>0</formula>
    </cfRule>
    <cfRule type="cellIs" dxfId="114" priority="61" operator="lessThan">
      <formula>0</formula>
    </cfRule>
  </conditionalFormatting>
  <conditionalFormatting sqref="N103:N107">
    <cfRule type="cellIs" dxfId="113" priority="103" operator="lessThan">
      <formula>0</formula>
    </cfRule>
    <cfRule type="cellIs" dxfId="112" priority="104" operator="greaterThan">
      <formula>0</formula>
    </cfRule>
  </conditionalFormatting>
  <conditionalFormatting sqref="N109:N113">
    <cfRule type="cellIs" dxfId="111" priority="101" operator="lessThan">
      <formula>0</formula>
    </cfRule>
    <cfRule type="cellIs" dxfId="110" priority="102" operator="greaterThan">
      <formula>0</formula>
    </cfRule>
  </conditionalFormatting>
  <conditionalFormatting sqref="N115:N119">
    <cfRule type="cellIs" dxfId="109" priority="88" operator="greaterThan">
      <formula>0</formula>
    </cfRule>
    <cfRule type="cellIs" dxfId="108" priority="87" operator="lessThan">
      <formula>0</formula>
    </cfRule>
  </conditionalFormatting>
  <conditionalFormatting sqref="N121:N125">
    <cfRule type="cellIs" dxfId="107" priority="98" operator="greaterThan">
      <formula>0</formula>
    </cfRule>
    <cfRule type="cellIs" dxfId="106" priority="97" operator="lessThan">
      <formula>0</formula>
    </cfRule>
  </conditionalFormatting>
  <conditionalFormatting sqref="N132:N136">
    <cfRule type="cellIs" dxfId="105" priority="150" operator="greaterThan">
      <formula>0</formula>
    </cfRule>
    <cfRule type="cellIs" dxfId="104" priority="149" operator="lessThan">
      <formula>0</formula>
    </cfRule>
  </conditionalFormatting>
  <conditionalFormatting sqref="N138:N142">
    <cfRule type="cellIs" dxfId="103" priority="134" operator="greaterThan">
      <formula>0</formula>
    </cfRule>
    <cfRule type="cellIs" dxfId="102" priority="133" operator="lessThan">
      <formula>0</formula>
    </cfRule>
  </conditionalFormatting>
  <conditionalFormatting sqref="N144:N148">
    <cfRule type="cellIs" dxfId="101" priority="132" operator="greaterThan">
      <formula>0</formula>
    </cfRule>
    <cfRule type="cellIs" dxfId="100" priority="131" operator="lessThan">
      <formula>0</formula>
    </cfRule>
  </conditionalFormatting>
  <conditionalFormatting sqref="N150:N154">
    <cfRule type="cellIs" dxfId="99" priority="129" operator="lessThan">
      <formula>0</formula>
    </cfRule>
    <cfRule type="cellIs" dxfId="98" priority="130" operator="greaterThan">
      <formula>0</formula>
    </cfRule>
  </conditionalFormatting>
  <conditionalFormatting sqref="N167:N171">
    <cfRule type="cellIs" dxfId="97" priority="169" operator="lessThan">
      <formula>0</formula>
    </cfRule>
    <cfRule type="cellIs" dxfId="96" priority="170" operator="greaterThan">
      <formula>0</formula>
    </cfRule>
  </conditionalFormatting>
  <conditionalFormatting sqref="N173:N177">
    <cfRule type="cellIs" dxfId="95" priority="167" operator="lessThan">
      <formula>0</formula>
    </cfRule>
    <cfRule type="cellIs" dxfId="94" priority="168" operator="greaterThan">
      <formula>0</formula>
    </cfRule>
  </conditionalFormatting>
  <conditionalFormatting sqref="N179:N183">
    <cfRule type="cellIs" dxfId="93" priority="165" operator="lessThan">
      <formula>0</formula>
    </cfRule>
    <cfRule type="cellIs" dxfId="92" priority="166" operator="greaterThan">
      <formula>0</formula>
    </cfRule>
  </conditionalFormatting>
  <conditionalFormatting sqref="N190:N194">
    <cfRule type="cellIs" dxfId="91" priority="198" operator="greaterThan">
      <formula>0</formula>
    </cfRule>
    <cfRule type="cellIs" dxfId="90" priority="197" operator="lessThan">
      <formula>0</formula>
    </cfRule>
  </conditionalFormatting>
  <conditionalFormatting sqref="N196:N200">
    <cfRule type="cellIs" dxfId="89" priority="196" operator="greaterThan">
      <formula>0</formula>
    </cfRule>
    <cfRule type="cellIs" dxfId="88" priority="195" operator="lessThan">
      <formula>0</formula>
    </cfRule>
  </conditionalFormatting>
  <conditionalFormatting sqref="N202:N206">
    <cfRule type="cellIs" dxfId="87" priority="194" operator="greaterThan">
      <formula>0</formula>
    </cfRule>
    <cfRule type="cellIs" dxfId="86" priority="193" operator="lessThan">
      <formula>0</formula>
    </cfRule>
  </conditionalFormatting>
  <conditionalFormatting sqref="N208:N212">
    <cfRule type="cellIs" dxfId="85" priority="192" operator="greaterThan">
      <formula>0</formula>
    </cfRule>
    <cfRule type="cellIs" dxfId="84" priority="191" operator="lessThan">
      <formula>0</formula>
    </cfRule>
  </conditionalFormatting>
  <conditionalFormatting sqref="P8:P13">
    <cfRule type="cellIs" dxfId="83" priority="11" operator="lessThan">
      <formula>0</formula>
    </cfRule>
    <cfRule type="cellIs" dxfId="82" priority="12" operator="greaterThan">
      <formula>0</formula>
    </cfRule>
  </conditionalFormatting>
  <conditionalFormatting sqref="P15:P20">
    <cfRule type="cellIs" dxfId="81" priority="9" operator="lessThan">
      <formula>0</formula>
    </cfRule>
    <cfRule type="cellIs" dxfId="80" priority="10" operator="greaterThan">
      <formula>0</formula>
    </cfRule>
  </conditionalFormatting>
  <conditionalFormatting sqref="P22:P27">
    <cfRule type="cellIs" dxfId="79" priority="2" operator="greaterThan">
      <formula>0</formula>
    </cfRule>
    <cfRule type="cellIs" dxfId="78" priority="1" operator="lessThan">
      <formula>0</formula>
    </cfRule>
  </conditionalFormatting>
  <conditionalFormatting sqref="P29:P34">
    <cfRule type="cellIs" dxfId="77" priority="3" operator="lessThan">
      <formula>0</formula>
    </cfRule>
    <cfRule type="cellIs" dxfId="76" priority="4" operator="greaterThan">
      <formula>0</formula>
    </cfRule>
  </conditionalFormatting>
  <conditionalFormatting sqref="P41:P46">
    <cfRule type="cellIs" dxfId="75" priority="34" operator="greaterThan">
      <formula>0</formula>
    </cfRule>
    <cfRule type="cellIs" dxfId="74" priority="33" operator="lessThan">
      <formula>0</formula>
    </cfRule>
  </conditionalFormatting>
  <conditionalFormatting sqref="P48:P53">
    <cfRule type="cellIs" dxfId="73" priority="32" operator="greaterThan">
      <formula>0</formula>
    </cfRule>
    <cfRule type="cellIs" dxfId="72" priority="31" operator="lessThan">
      <formula>0</formula>
    </cfRule>
  </conditionalFormatting>
  <conditionalFormatting sqref="P55:P60">
    <cfRule type="cellIs" dxfId="71" priority="23" operator="lessThan">
      <formula>0</formula>
    </cfRule>
    <cfRule type="cellIs" dxfId="70" priority="24" operator="greaterThan">
      <formula>0</formula>
    </cfRule>
  </conditionalFormatting>
  <conditionalFormatting sqref="P62:P67">
    <cfRule type="cellIs" dxfId="69" priority="25" operator="lessThan">
      <formula>0</formula>
    </cfRule>
    <cfRule type="cellIs" dxfId="68" priority="26" operator="greaterThan">
      <formula>0</formula>
    </cfRule>
  </conditionalFormatting>
  <conditionalFormatting sqref="P74:P78">
    <cfRule type="cellIs" dxfId="67" priority="60" operator="greaterThan">
      <formula>0</formula>
    </cfRule>
    <cfRule type="cellIs" dxfId="66" priority="59" operator="lessThan">
      <formula>0</formula>
    </cfRule>
  </conditionalFormatting>
  <conditionalFormatting sqref="P80:P84">
    <cfRule type="cellIs" dxfId="65" priority="58" operator="greaterThan">
      <formula>0</formula>
    </cfRule>
    <cfRule type="cellIs" dxfId="64" priority="57" operator="lessThan">
      <formula>0</formula>
    </cfRule>
  </conditionalFormatting>
  <conditionalFormatting sqref="P86:P90">
    <cfRule type="cellIs" dxfId="63" priority="55" operator="lessThan">
      <formula>0</formula>
    </cfRule>
    <cfRule type="cellIs" dxfId="62" priority="56" operator="greaterThan">
      <formula>0</formula>
    </cfRule>
  </conditionalFormatting>
  <conditionalFormatting sqref="P92:P96">
    <cfRule type="cellIs" dxfId="61" priority="54" operator="greaterThan">
      <formula>0</formula>
    </cfRule>
    <cfRule type="cellIs" dxfId="60" priority="53" operator="lessThan">
      <formula>0</formula>
    </cfRule>
  </conditionalFormatting>
  <conditionalFormatting sqref="P103:P107">
    <cfRule type="cellIs" dxfId="59" priority="95" operator="lessThan">
      <formula>0</formula>
    </cfRule>
    <cfRule type="cellIs" dxfId="58" priority="96" operator="greaterThan">
      <formula>0</formula>
    </cfRule>
  </conditionalFormatting>
  <conditionalFormatting sqref="P109:P113">
    <cfRule type="cellIs" dxfId="57" priority="93" operator="lessThan">
      <formula>0</formula>
    </cfRule>
    <cfRule type="cellIs" dxfId="56" priority="94" operator="greaterThan">
      <formula>0</formula>
    </cfRule>
  </conditionalFormatting>
  <conditionalFormatting sqref="P115:P119">
    <cfRule type="cellIs" dxfId="55" priority="92" operator="greaterThan">
      <formula>0</formula>
    </cfRule>
    <cfRule type="cellIs" dxfId="54" priority="91" operator="lessThan">
      <formula>0</formula>
    </cfRule>
  </conditionalFormatting>
  <conditionalFormatting sqref="P121:P125">
    <cfRule type="cellIs" dxfId="53" priority="90" operator="greaterThan">
      <formula>0</formula>
    </cfRule>
    <cfRule type="cellIs" dxfId="52" priority="89" operator="lessThan">
      <formula>0</formula>
    </cfRule>
  </conditionalFormatting>
  <conditionalFormatting sqref="P132:P136">
    <cfRule type="cellIs" dxfId="51" priority="127" operator="lessThan">
      <formula>0</formula>
    </cfRule>
    <cfRule type="cellIs" dxfId="50" priority="128" operator="greaterThan">
      <formula>0</formula>
    </cfRule>
  </conditionalFormatting>
  <conditionalFormatting sqref="P138:P142">
    <cfRule type="cellIs" dxfId="49" priority="125" operator="lessThan">
      <formula>0</formula>
    </cfRule>
    <cfRule type="cellIs" dxfId="48" priority="126" operator="greaterThan">
      <formula>0</formula>
    </cfRule>
  </conditionalFormatting>
  <conditionalFormatting sqref="P144:P148">
    <cfRule type="cellIs" dxfId="47" priority="124" operator="greaterThan">
      <formula>0</formula>
    </cfRule>
    <cfRule type="cellIs" dxfId="46" priority="123" operator="lessThan">
      <formula>0</formula>
    </cfRule>
  </conditionalFormatting>
  <conditionalFormatting sqref="P150:P154">
    <cfRule type="cellIs" dxfId="45" priority="122" operator="greaterThan">
      <formula>0</formula>
    </cfRule>
    <cfRule type="cellIs" dxfId="44" priority="121" operator="lessThan">
      <formula>0</formula>
    </cfRule>
  </conditionalFormatting>
  <conditionalFormatting sqref="P161:P165">
    <cfRule type="cellIs" dxfId="43" priority="177" operator="lessThan">
      <formula>0</formula>
    </cfRule>
    <cfRule type="cellIs" dxfId="42" priority="178" operator="greaterThan">
      <formula>0</formula>
    </cfRule>
  </conditionalFormatting>
  <conditionalFormatting sqref="P167:P171">
    <cfRule type="cellIs" dxfId="41" priority="175" operator="lessThan">
      <formula>0</formula>
    </cfRule>
    <cfRule type="cellIs" dxfId="40" priority="176" operator="greaterThan">
      <formula>0</formula>
    </cfRule>
  </conditionalFormatting>
  <conditionalFormatting sqref="P173:P177">
    <cfRule type="cellIs" dxfId="39" priority="173" operator="lessThan">
      <formula>0</formula>
    </cfRule>
    <cfRule type="cellIs" dxfId="38" priority="174" operator="greaterThan">
      <formula>0</formula>
    </cfRule>
  </conditionalFormatting>
  <conditionalFormatting sqref="P179:P183">
    <cfRule type="cellIs" dxfId="37" priority="171" operator="lessThan">
      <formula>0</formula>
    </cfRule>
    <cfRule type="cellIs" dxfId="36" priority="172" operator="greaterThan">
      <formula>0</formula>
    </cfRule>
  </conditionalFormatting>
  <conditionalFormatting sqref="P190:P194">
    <cfRule type="cellIs" dxfId="35" priority="187" operator="lessThan">
      <formula>0</formula>
    </cfRule>
    <cfRule type="cellIs" dxfId="34" priority="188" operator="greaterThan">
      <formula>0</formula>
    </cfRule>
  </conditionalFormatting>
  <conditionalFormatting sqref="P196:P200">
    <cfRule type="cellIs" dxfId="33" priority="179" operator="lessThan">
      <formula>0</formula>
    </cfRule>
    <cfRule type="cellIs" dxfId="32" priority="180" operator="greaterThan">
      <formula>0</formula>
    </cfRule>
  </conditionalFormatting>
  <conditionalFormatting sqref="P202:P206">
    <cfRule type="cellIs" dxfId="31" priority="184" operator="greaterThan">
      <formula>0</formula>
    </cfRule>
    <cfRule type="cellIs" dxfId="30" priority="183" operator="lessThan">
      <formula>0</formula>
    </cfRule>
  </conditionalFormatting>
  <conditionalFormatting sqref="P208:P212">
    <cfRule type="cellIs" dxfId="29" priority="181" operator="lessThan">
      <formula>0</formula>
    </cfRule>
    <cfRule type="cellIs" dxfId="28" priority="182" operator="greaterThan">
      <formula>0</formula>
    </cfRule>
  </conditionalFormatting>
  <pageMargins left="0.7" right="0.7" top="0.78740157499999996" bottom="0.78740157499999996" header="0.3" footer="0.3"/>
  <ignoredErrors>
    <ignoredError sqref="A161:P183" formula="1"/>
    <ignoredError sqref="A137:P137 A132:C132 A133:C136 A143:P143 A138:C138 A139:C142 A149:P149 A144:C144 A145:C148 A151:C154 A150:C150 O132 O134:O136 O133 O138 O139:O142 O144 O145:O148 O150 O151:O154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O160"/>
  <sheetViews>
    <sheetView tabSelected="1" zoomScale="80" zoomScaleNormal="80" workbookViewId="0">
      <selection activeCell="L15" sqref="L15:M21"/>
    </sheetView>
  </sheetViews>
  <sheetFormatPr baseColWidth="10" defaultRowHeight="14.4" x14ac:dyDescent="0.3"/>
  <cols>
    <col min="1" max="1" width="42.44140625" customWidth="1"/>
    <col min="14" max="14" width="14.109375" bestFit="1" customWidth="1"/>
  </cols>
  <sheetData>
    <row r="2" spans="1:14" x14ac:dyDescent="0.3">
      <c r="A2" s="1" t="s">
        <v>53</v>
      </c>
    </row>
    <row r="3" spans="1:14" x14ac:dyDescent="0.3">
      <c r="A3" s="1"/>
    </row>
    <row r="4" spans="1:14" x14ac:dyDescent="0.3">
      <c r="B4" s="31">
        <v>2024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x14ac:dyDescent="0.3">
      <c r="A5" s="1"/>
      <c r="B5" s="23" t="s">
        <v>32</v>
      </c>
      <c r="C5" s="23" t="s">
        <v>33</v>
      </c>
      <c r="D5" s="23" t="s">
        <v>34</v>
      </c>
      <c r="E5" s="23" t="s">
        <v>14</v>
      </c>
      <c r="F5" s="23" t="s">
        <v>35</v>
      </c>
      <c r="G5" s="23" t="s">
        <v>36</v>
      </c>
      <c r="H5" s="23" t="s">
        <v>37</v>
      </c>
      <c r="I5" s="23" t="s">
        <v>15</v>
      </c>
      <c r="J5" s="23" t="s">
        <v>16</v>
      </c>
      <c r="K5" s="23" t="s">
        <v>38</v>
      </c>
      <c r="L5" s="23" t="s">
        <v>18</v>
      </c>
      <c r="M5" s="23" t="s">
        <v>39</v>
      </c>
      <c r="N5" s="23" t="s">
        <v>40</v>
      </c>
    </row>
    <row r="6" spans="1:14" x14ac:dyDescent="0.3">
      <c r="A6" s="32" t="s">
        <v>31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x14ac:dyDescent="0.3">
      <c r="A7" s="2" t="s">
        <v>44</v>
      </c>
      <c r="B7" s="3">
        <f>'DE_VIE only'!B7</f>
        <v>1828557</v>
      </c>
      <c r="C7" s="3">
        <f>'DE_VIE only'!C7</f>
        <v>1875075</v>
      </c>
      <c r="D7" s="3">
        <f>'DE_VIE only'!D7</f>
        <v>2206931</v>
      </c>
      <c r="E7" s="3">
        <f>'DE_VIE only'!E7</f>
        <v>2610171</v>
      </c>
      <c r="F7" s="3">
        <f>'DE_VIE only'!F7</f>
        <v>2844748</v>
      </c>
      <c r="G7" s="3">
        <f>'DE_VIE only'!G7</f>
        <v>3020849</v>
      </c>
      <c r="H7" s="3">
        <f>'DE_VIE only'!H7</f>
        <v>3324096</v>
      </c>
      <c r="I7" s="3">
        <f>'DE_VIE only'!I7</f>
        <v>3331345</v>
      </c>
      <c r="J7" s="3">
        <f>'DE_VIE only'!J7</f>
        <v>3078141</v>
      </c>
      <c r="K7" s="3">
        <f>'DE_VIE only'!K7</f>
        <v>2954291</v>
      </c>
      <c r="L7" s="3">
        <f>'DE_VIE only'!L7</f>
        <v>2264936</v>
      </c>
      <c r="M7" s="3">
        <f>'DE_VIE only'!M7</f>
        <v>2380696</v>
      </c>
      <c r="N7" s="3">
        <f>'DE_VIE only'!N7</f>
        <v>31719836</v>
      </c>
    </row>
    <row r="8" spans="1:14" x14ac:dyDescent="0.3">
      <c r="A8" s="2" t="s">
        <v>45</v>
      </c>
      <c r="B8" s="3">
        <f>'DE_VIE only'!B8</f>
        <v>1453789</v>
      </c>
      <c r="C8" s="3">
        <f>'DE_VIE only'!C8</f>
        <v>1499010</v>
      </c>
      <c r="D8" s="3">
        <f>'DE_VIE only'!D8</f>
        <v>1770113</v>
      </c>
      <c r="E8" s="3">
        <f>'DE_VIE only'!E8</f>
        <v>2026385</v>
      </c>
      <c r="F8" s="3">
        <f>'DE_VIE only'!F8</f>
        <v>2198949</v>
      </c>
      <c r="G8" s="3">
        <f>'DE_VIE only'!G8</f>
        <v>2338351</v>
      </c>
      <c r="H8" s="3">
        <f>'DE_VIE only'!H8</f>
        <v>2535665</v>
      </c>
      <c r="I8" s="3">
        <f>'DE_VIE only'!I8</f>
        <v>2575536</v>
      </c>
      <c r="J8" s="3">
        <f>'DE_VIE only'!J8</f>
        <v>2358092</v>
      </c>
      <c r="K8" s="3">
        <f>'DE_VIE only'!K8</f>
        <v>2248463</v>
      </c>
      <c r="L8" s="3">
        <f>'DE_VIE only'!L8</f>
        <v>1850561</v>
      </c>
      <c r="M8" s="3">
        <f>'DE_VIE only'!M8</f>
        <v>2010474</v>
      </c>
      <c r="N8" s="3">
        <f>'DE_VIE only'!N8</f>
        <v>24865388</v>
      </c>
    </row>
    <row r="9" spans="1:14" x14ac:dyDescent="0.3">
      <c r="A9" s="2" t="s">
        <v>46</v>
      </c>
      <c r="B9" s="3">
        <f>'DE_VIE only'!B9</f>
        <v>366910</v>
      </c>
      <c r="C9" s="3">
        <f>'DE_VIE only'!C9</f>
        <v>370020</v>
      </c>
      <c r="D9" s="3">
        <f>'DE_VIE only'!D9</f>
        <v>430504</v>
      </c>
      <c r="E9" s="3">
        <f>'DE_VIE only'!E9</f>
        <v>574986</v>
      </c>
      <c r="F9" s="3">
        <f>'DE_VIE only'!F9</f>
        <v>638092</v>
      </c>
      <c r="G9" s="3">
        <f>'DE_VIE only'!G9</f>
        <v>673526</v>
      </c>
      <c r="H9" s="3">
        <f>'DE_VIE only'!H9</f>
        <v>777360</v>
      </c>
      <c r="I9" s="3">
        <f>'DE_VIE only'!I9</f>
        <v>746810</v>
      </c>
      <c r="J9" s="3">
        <f>'DE_VIE only'!J9</f>
        <v>711994</v>
      </c>
      <c r="K9" s="3">
        <f>'DE_VIE only'!K9</f>
        <v>696286</v>
      </c>
      <c r="L9" s="3">
        <f>'DE_VIE only'!L9</f>
        <v>407822</v>
      </c>
      <c r="M9" s="3">
        <f>'DE_VIE only'!M9</f>
        <v>362998</v>
      </c>
      <c r="N9" s="3">
        <f>'DE_VIE only'!N9</f>
        <v>6757308</v>
      </c>
    </row>
    <row r="10" spans="1:14" x14ac:dyDescent="0.3">
      <c r="A10" s="2" t="s">
        <v>47</v>
      </c>
      <c r="B10" s="3">
        <f>'DE_VIE only'!B10</f>
        <v>15175</v>
      </c>
      <c r="C10" s="3">
        <f>'DE_VIE only'!C10</f>
        <v>14551</v>
      </c>
      <c r="D10" s="3">
        <f>'DE_VIE only'!D10</f>
        <v>16568</v>
      </c>
      <c r="E10" s="3">
        <f>'DE_VIE only'!E10</f>
        <v>19815</v>
      </c>
      <c r="F10" s="3">
        <f>'DE_VIE only'!F10</f>
        <v>21709</v>
      </c>
      <c r="G10" s="3">
        <f>'DE_VIE only'!G10</f>
        <v>21874</v>
      </c>
      <c r="H10" s="3">
        <f>'DE_VIE only'!H10</f>
        <v>22829</v>
      </c>
      <c r="I10" s="3">
        <f>'DE_VIE only'!I10</f>
        <v>22785</v>
      </c>
      <c r="J10" s="3">
        <f>'DE_VIE only'!J10</f>
        <v>22050</v>
      </c>
      <c r="K10" s="3">
        <f>'DE_VIE only'!K10</f>
        <v>21824</v>
      </c>
      <c r="L10" s="3">
        <f>'DE_VIE only'!L10</f>
        <v>17291</v>
      </c>
      <c r="M10" s="3">
        <f>'DE_VIE only'!M10</f>
        <v>17667</v>
      </c>
      <c r="N10" s="3">
        <f>'DE_VIE only'!N10</f>
        <v>234138</v>
      </c>
    </row>
    <row r="11" spans="1:14" x14ac:dyDescent="0.3">
      <c r="A11" s="2" t="s">
        <v>48</v>
      </c>
      <c r="B11" s="6">
        <f>'DE_VIE only'!B11</f>
        <v>20890402.740000002</v>
      </c>
      <c r="C11" s="6">
        <f>'DE_VIE only'!C11</f>
        <v>21141717.990000002</v>
      </c>
      <c r="D11" s="6">
        <f>'DE_VIE only'!D11</f>
        <v>26025835.390000001</v>
      </c>
      <c r="E11" s="6">
        <f>'DE_VIE only'!E11</f>
        <v>23889973.550000001</v>
      </c>
      <c r="F11" s="6">
        <f>'DE_VIE only'!F11</f>
        <v>24361864.149999999</v>
      </c>
      <c r="G11" s="6">
        <f>'DE_VIE only'!G11</f>
        <v>24808370.719999999</v>
      </c>
      <c r="H11" s="6">
        <f>'DE_VIE only'!H11</f>
        <v>25647163.969999999</v>
      </c>
      <c r="I11" s="6">
        <f>'DE_VIE only'!I11</f>
        <v>24048425.039999999</v>
      </c>
      <c r="J11" s="6">
        <f>'DE_VIE only'!J11</f>
        <v>25546557.399999999</v>
      </c>
      <c r="K11" s="6">
        <f>'DE_VIE only'!K11</f>
        <v>29427376.460000001</v>
      </c>
      <c r="L11" s="6">
        <f>'DE_VIE only'!L11</f>
        <v>27133743.68</v>
      </c>
      <c r="M11" s="6">
        <f>'DE_VIE only'!M11</f>
        <v>25023405.73</v>
      </c>
      <c r="N11" s="6">
        <f>'DE_VIE only'!N11</f>
        <v>297944836.81999999</v>
      </c>
    </row>
    <row r="12" spans="1:14" x14ac:dyDescent="0.3">
      <c r="A12" s="2" t="s">
        <v>55</v>
      </c>
      <c r="B12" s="3">
        <f>'DE_VIE only'!B12</f>
        <v>659196</v>
      </c>
      <c r="C12" s="3">
        <f>'DE_VIE only'!C12</f>
        <v>633566</v>
      </c>
      <c r="D12" s="3">
        <f>'DE_VIE only'!D12</f>
        <v>722781</v>
      </c>
      <c r="E12" s="3">
        <f>'DE_VIE only'!E12</f>
        <v>836651</v>
      </c>
      <c r="F12" s="3">
        <f>'DE_VIE only'!F12</f>
        <v>918474</v>
      </c>
      <c r="G12" s="3">
        <f>'DE_VIE only'!G12</f>
        <v>929569</v>
      </c>
      <c r="H12" s="3">
        <f>'DE_VIE only'!H12</f>
        <v>976752</v>
      </c>
      <c r="I12" s="3">
        <f>'DE_VIE only'!I12</f>
        <v>977023</v>
      </c>
      <c r="J12" s="3">
        <f>'DE_VIE only'!J12</f>
        <v>941622</v>
      </c>
      <c r="K12" s="3">
        <f>'DE_VIE only'!K12</f>
        <v>932572</v>
      </c>
      <c r="L12" s="3">
        <f>'DE_VIE only'!L12</f>
        <v>743745</v>
      </c>
      <c r="M12" s="3">
        <f>'DE_VIE only'!M12</f>
        <v>768027</v>
      </c>
      <c r="N12" s="3">
        <f>'DE_VIE only'!N12</f>
        <v>10039978</v>
      </c>
    </row>
    <row r="13" spans="1:14" x14ac:dyDescent="0.3">
      <c r="A13" s="2" t="s">
        <v>56</v>
      </c>
      <c r="B13" s="5">
        <f>'DE_VIE only'!B13</f>
        <v>20.065548954722221</v>
      </c>
      <c r="C13" s="5">
        <f>'DE_VIE only'!C13</f>
        <v>19.733610655573777</v>
      </c>
      <c r="D13" s="5">
        <f>'DE_VIE only'!D13</f>
        <v>19.50690800935779</v>
      </c>
      <c r="E13" s="5">
        <f>'DE_VIE only'!E13</f>
        <v>22.0286716847287</v>
      </c>
      <c r="F13" s="5">
        <f>'DE_VIE only'!F13</f>
        <v>22.430528117077504</v>
      </c>
      <c r="G13" s="5">
        <f>'DE_VIE only'!G13</f>
        <v>22.295917472207314</v>
      </c>
      <c r="H13" s="5">
        <f>'DE_VIE only'!H13</f>
        <v>23.385606191878935</v>
      </c>
      <c r="I13" s="5">
        <f>'DE_VIE only'!I13</f>
        <v>22.417672141432366</v>
      </c>
      <c r="J13" s="5">
        <f>'DE_VIE only'!J13</f>
        <v>23.13064931073658</v>
      </c>
      <c r="K13" s="5">
        <f>'DE_VIE only'!K13</f>
        <v>23.568632880105582</v>
      </c>
      <c r="L13" s="5">
        <f>'DE_VIE only'!L13</f>
        <v>18.005895089309369</v>
      </c>
      <c r="M13" s="5">
        <f>'DE_VIE only'!M13</f>
        <v>15.247557857030044</v>
      </c>
      <c r="N13" s="5">
        <f>'DE_VIE only'!N13</f>
        <v>21.303098792818474</v>
      </c>
    </row>
    <row r="14" spans="1:14" x14ac:dyDescent="0.3">
      <c r="A14" s="32" t="s">
        <v>54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x14ac:dyDescent="0.3">
      <c r="A15" s="2" t="s">
        <v>44</v>
      </c>
      <c r="B15" s="5">
        <f>'DE_VIE only'!B15</f>
        <v>9.5228939736434537</v>
      </c>
      <c r="C15" s="5">
        <f>'DE_VIE only'!C15</f>
        <v>16.819897090459833</v>
      </c>
      <c r="D15" s="5">
        <f>'DE_VIE only'!D15</f>
        <v>7.6270302008840662</v>
      </c>
      <c r="E15" s="5">
        <f>'DE_VIE only'!E15</f>
        <v>5.8794537951646575</v>
      </c>
      <c r="F15" s="5">
        <f>'DE_VIE only'!F15</f>
        <v>5.3327532421849622</v>
      </c>
      <c r="G15" s="5">
        <f>'DE_VIE only'!G15</f>
        <v>6.5010863935857754</v>
      </c>
      <c r="H15" s="5">
        <f>'DE_VIE only'!H15</f>
        <v>5.7089786117224817</v>
      </c>
      <c r="I15" s="5">
        <f>'DE_VIE only'!I15</f>
        <v>7.3278550569993328</v>
      </c>
      <c r="J15" s="5">
        <f>'DE_VIE only'!J15</f>
        <v>5.4309885089596888</v>
      </c>
      <c r="K15" s="5">
        <f>'DE_VIE only'!K15</f>
        <v>7.8428409299561519</v>
      </c>
      <c r="L15" s="5">
        <f>'DE_VIE only'!L15</f>
        <v>7.373114813784154</v>
      </c>
      <c r="M15" s="5">
        <f>'DE_VIE only'!M15</f>
        <v>8.7728436148447173</v>
      </c>
      <c r="N15" s="5">
        <f>'DE_VIE only'!N15</f>
        <v>7.4040437086604793</v>
      </c>
    </row>
    <row r="16" spans="1:14" x14ac:dyDescent="0.3">
      <c r="A16" s="2" t="s">
        <v>45</v>
      </c>
      <c r="B16" s="5">
        <f>'DE_VIE only'!B16</f>
        <v>9.597093069277074</v>
      </c>
      <c r="C16" s="5">
        <f>'DE_VIE only'!C16</f>
        <v>15.795246941952135</v>
      </c>
      <c r="D16" s="5">
        <f>'DE_VIE only'!D16</f>
        <v>12.682030336904138</v>
      </c>
      <c r="E16" s="5">
        <f>'DE_VIE only'!E16</f>
        <v>6.9638387338225582</v>
      </c>
      <c r="F16" s="5">
        <f>'DE_VIE only'!F16</f>
        <v>7.1117207490298151</v>
      </c>
      <c r="G16" s="5">
        <f>'DE_VIE only'!G16</f>
        <v>8.4522047092173267</v>
      </c>
      <c r="H16" s="5">
        <f>'DE_VIE only'!H16</f>
        <v>5.9121932066897198</v>
      </c>
      <c r="I16" s="5">
        <f>'DE_VIE only'!I16</f>
        <v>9.8890202541982664</v>
      </c>
      <c r="J16" s="5">
        <f>'DE_VIE only'!J16</f>
        <v>6.5833679482236507</v>
      </c>
      <c r="K16" s="5">
        <f>'DE_VIE only'!K16</f>
        <v>7.7368656848722628</v>
      </c>
      <c r="L16" s="5">
        <f>'DE_VIE only'!L16</f>
        <v>9.3616515813037537</v>
      </c>
      <c r="M16" s="5">
        <f>'DE_VIE only'!M16</f>
        <v>11.294811895219325</v>
      </c>
      <c r="N16" s="5">
        <f>'DE_VIE only'!N16</f>
        <v>8.9090457876880969</v>
      </c>
    </row>
    <row r="17" spans="1:14" x14ac:dyDescent="0.3">
      <c r="A17" s="2" t="s">
        <v>46</v>
      </c>
      <c r="B17" s="5">
        <f>'DE_VIE only'!B17</f>
        <v>8.853406434309985</v>
      </c>
      <c r="C17" s="5">
        <f>'DE_VIE only'!C17</f>
        <v>20.925520441844505</v>
      </c>
      <c r="D17" s="5">
        <f>'DE_VIE only'!D17</f>
        <v>-9.0374327031161545</v>
      </c>
      <c r="E17" s="5">
        <f>'DE_VIE only'!E17</f>
        <v>1.853242731929905</v>
      </c>
      <c r="F17" s="5">
        <f>'DE_VIE only'!F17</f>
        <v>-0.59076094746091101</v>
      </c>
      <c r="G17" s="5">
        <f>'DE_VIE only'!G17</f>
        <v>0.12874260399013959</v>
      </c>
      <c r="H17" s="5">
        <f>'DE_VIE only'!H17</f>
        <v>4.8002437465790582</v>
      </c>
      <c r="I17" s="5">
        <f>'DE_VIE only'!I17</f>
        <v>-0.68540515237431876</v>
      </c>
      <c r="J17" s="5">
        <f>'DE_VIE only'!J17</f>
        <v>1.4222019629350102</v>
      </c>
      <c r="K17" s="5">
        <f>'DE_VIE only'!K17</f>
        <v>7.9931756494765471</v>
      </c>
      <c r="L17" s="5">
        <f>'DE_VIE only'!L17</f>
        <v>-0.6572152392088082</v>
      </c>
      <c r="M17" s="5">
        <f>'DE_VIE only'!M17</f>
        <v>-3.0614588396152387</v>
      </c>
      <c r="N17" s="5">
        <f>'DE_VIE only'!N17</f>
        <v>2.0608494785120168</v>
      </c>
    </row>
    <row r="18" spans="1:14" x14ac:dyDescent="0.3">
      <c r="A18" s="2" t="s">
        <v>47</v>
      </c>
      <c r="B18" s="5">
        <f>'DE_VIE only'!B18</f>
        <v>5.1774327696146427</v>
      </c>
      <c r="C18" s="5">
        <f>'DE_VIE only'!C18</f>
        <v>12.545440482635929</v>
      </c>
      <c r="D18" s="5">
        <f>'DE_VIE only'!D18</f>
        <v>2.8174258408837138</v>
      </c>
      <c r="E18" s="5">
        <f>'DE_VIE only'!E18</f>
        <v>6.1555769848923081</v>
      </c>
      <c r="F18" s="5">
        <f>'DE_VIE only'!F18</f>
        <v>6.2084148727984401</v>
      </c>
      <c r="G18" s="5">
        <f>'DE_VIE only'!G18</f>
        <v>5.5949794834660782</v>
      </c>
      <c r="H18" s="5">
        <f>'DE_VIE only'!H18</f>
        <v>4.8211579962349038</v>
      </c>
      <c r="I18" s="5">
        <f>'DE_VIE only'!I18</f>
        <v>5.1162576121055459</v>
      </c>
      <c r="J18" s="5">
        <f>'DE_VIE only'!J18</f>
        <v>6.3727145544888897</v>
      </c>
      <c r="K18" s="5">
        <f>'DE_VIE only'!K18</f>
        <v>6.3340479438705799</v>
      </c>
      <c r="L18" s="5">
        <f>'DE_VIE only'!L18</f>
        <v>4.1312857573020167</v>
      </c>
      <c r="M18" s="5">
        <f>'DE_VIE only'!M18</f>
        <v>7.1376591873862916</v>
      </c>
      <c r="N18" s="5">
        <f>'DE_VIE only'!N18</f>
        <v>5.8992740677084488</v>
      </c>
    </row>
    <row r="19" spans="1:14" x14ac:dyDescent="0.3">
      <c r="A19" s="2" t="s">
        <v>48</v>
      </c>
      <c r="B19" s="5">
        <f>'DE_VIE only'!B19</f>
        <v>16.195875918426019</v>
      </c>
      <c r="C19" s="5">
        <f>'DE_VIE only'!C19</f>
        <v>19.725581738587316</v>
      </c>
      <c r="D19" s="5">
        <f>'DE_VIE only'!D19</f>
        <v>12.003191571485573</v>
      </c>
      <c r="E19" s="5">
        <f>'DE_VIE only'!E19</f>
        <v>15.613804155994027</v>
      </c>
      <c r="F19" s="5">
        <f>'DE_VIE only'!F19</f>
        <v>20.368776244777575</v>
      </c>
      <c r="G19" s="5">
        <f>'DE_VIE only'!G19</f>
        <v>21.131511031414128</v>
      </c>
      <c r="H19" s="5">
        <f>'DE_VIE only'!H19</f>
        <v>24.83059640686729</v>
      </c>
      <c r="I19" s="5">
        <f>'DE_VIE only'!I19</f>
        <v>21.476737071218508</v>
      </c>
      <c r="J19" s="5">
        <f>'DE_VIE only'!J19</f>
        <v>26.410507931347027</v>
      </c>
      <c r="K19" s="5">
        <f>'DE_VIE only'!K19</f>
        <v>35.585044944770836</v>
      </c>
      <c r="L19" s="5">
        <f>'DE_VIE only'!L19</f>
        <v>23.511900790178242</v>
      </c>
      <c r="M19" s="5">
        <f>'DE_VIE only'!M19</f>
        <v>21.903124096522774</v>
      </c>
      <c r="N19" s="5">
        <f>'DE_VIE only'!N19</f>
        <v>21.605875856711918</v>
      </c>
    </row>
    <row r="20" spans="1:14" x14ac:dyDescent="0.3">
      <c r="A20" s="2" t="s">
        <v>55</v>
      </c>
      <c r="B20" s="5">
        <f>'DE_VIE only'!B20</f>
        <v>8.6382071950176442</v>
      </c>
      <c r="C20" s="5">
        <f>'DE_VIE only'!C20</f>
        <v>16.853132665670699</v>
      </c>
      <c r="D20" s="5">
        <f>'DE_VIE only'!D20</f>
        <v>7.2278324958720441</v>
      </c>
      <c r="E20" s="5">
        <f>'DE_VIE only'!E20</f>
        <v>7.7182655403674305</v>
      </c>
      <c r="F20" s="5">
        <f>'DE_VIE only'!F20</f>
        <v>7.892783137002457</v>
      </c>
      <c r="G20" s="5">
        <f>'DE_VIE only'!G20</f>
        <v>7.2982809309498187</v>
      </c>
      <c r="H20" s="5">
        <f>'DE_VIE only'!H20</f>
        <v>7.2342780104033721</v>
      </c>
      <c r="I20" s="5">
        <f>'DE_VIE only'!I20</f>
        <v>7.803248806689167</v>
      </c>
      <c r="J20" s="5">
        <f>'DE_VIE only'!J20</f>
        <v>8.4754236790234749</v>
      </c>
      <c r="K20" s="5">
        <f>'DE_VIE only'!K20</f>
        <v>8.5364136285606129</v>
      </c>
      <c r="L20" s="5">
        <f>'DE_VIE only'!L20</f>
        <v>4.8939065926704162</v>
      </c>
      <c r="M20" s="5">
        <f>'DE_VIE only'!M20</f>
        <v>7.8510864772411315</v>
      </c>
      <c r="N20" s="5">
        <f>'DE_VIE only'!N20</f>
        <v>8.1549320642265055</v>
      </c>
    </row>
    <row r="21" spans="1:14" x14ac:dyDescent="0.3">
      <c r="A21" s="2" t="s">
        <v>58</v>
      </c>
      <c r="B21" s="5">
        <f>'DE_VIE only'!B21</f>
        <v>-0.12341033170311277</v>
      </c>
      <c r="C21" s="5">
        <f>'DE_VIE only'!C21</f>
        <v>0.669989034726715</v>
      </c>
      <c r="D21" s="5">
        <f>'DE_VIE only'!D21</f>
        <v>-3.573691404649086</v>
      </c>
      <c r="E21" s="5">
        <f>'DE_VIE only'!E21</f>
        <v>-0.87078309208919435</v>
      </c>
      <c r="F21" s="5">
        <f>'DE_VIE only'!F21</f>
        <v>-1.3365714580365839</v>
      </c>
      <c r="G21" s="5">
        <f>'DE_VIE only'!G21</f>
        <v>-1.4189457246983928</v>
      </c>
      <c r="H21" s="5">
        <f>'DE_VIE only'!H21</f>
        <v>-0.20277925822827925</v>
      </c>
      <c r="I21" s="5">
        <f>'DE_VIE only'!I21</f>
        <v>-1.8087838996205541</v>
      </c>
      <c r="J21" s="5">
        <f>'DE_VIE only'!J21</f>
        <v>-0.91425579373225219</v>
      </c>
      <c r="K21" s="5">
        <f>'DE_VIE only'!K21</f>
        <v>3.2809330702619377E-2</v>
      </c>
      <c r="L21" s="5">
        <f>'DE_VIE only'!L21</f>
        <v>-1.4554985630298916</v>
      </c>
      <c r="M21" s="5">
        <f>'DE_VIE only'!M21</f>
        <v>-1.861428996269149</v>
      </c>
      <c r="N21" s="5">
        <f>'DE_VIE only'!N21</f>
        <v>-1.1152816690795433</v>
      </c>
    </row>
    <row r="22" spans="1:14" x14ac:dyDescent="0.3">
      <c r="A22" s="1"/>
    </row>
    <row r="23" spans="1:14" x14ac:dyDescent="0.3">
      <c r="A23" s="1"/>
    </row>
    <row r="24" spans="1:14" x14ac:dyDescent="0.3">
      <c r="B24" s="31">
        <v>2023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x14ac:dyDescent="0.3">
      <c r="A25" s="1"/>
      <c r="B25" s="23" t="s">
        <v>32</v>
      </c>
      <c r="C25" s="23" t="s">
        <v>33</v>
      </c>
      <c r="D25" s="23" t="s">
        <v>34</v>
      </c>
      <c r="E25" s="23" t="s">
        <v>14</v>
      </c>
      <c r="F25" s="23" t="s">
        <v>35</v>
      </c>
      <c r="G25" s="23" t="s">
        <v>36</v>
      </c>
      <c r="H25" s="23" t="s">
        <v>37</v>
      </c>
      <c r="I25" s="23" t="s">
        <v>15</v>
      </c>
      <c r="J25" s="23" t="s">
        <v>16</v>
      </c>
      <c r="K25" s="23" t="s">
        <v>38</v>
      </c>
      <c r="L25" s="23" t="s">
        <v>18</v>
      </c>
      <c r="M25" s="23" t="s">
        <v>39</v>
      </c>
      <c r="N25" s="23" t="s">
        <v>40</v>
      </c>
    </row>
    <row r="26" spans="1:14" x14ac:dyDescent="0.3">
      <c r="A26" s="32" t="s">
        <v>31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4" x14ac:dyDescent="0.3">
      <c r="A27" s="2" t="s">
        <v>44</v>
      </c>
      <c r="B27" s="3">
        <f>'DE_VIE only'!B27</f>
        <v>1669566</v>
      </c>
      <c r="C27" s="3">
        <f>'DE_VIE only'!C27</f>
        <v>1605099</v>
      </c>
      <c r="D27" s="3">
        <f>'DE_VIE only'!D27</f>
        <v>2050536</v>
      </c>
      <c r="E27" s="3">
        <f>'DE_VIE only'!E27</f>
        <v>2465229</v>
      </c>
      <c r="F27" s="3">
        <f>'DE_VIE only'!F27</f>
        <v>2700725</v>
      </c>
      <c r="G27" s="3">
        <f>'DE_VIE only'!G27</f>
        <v>2836449</v>
      </c>
      <c r="H27" s="3">
        <f>'DE_VIE only'!H27</f>
        <v>3144573</v>
      </c>
      <c r="I27" s="3">
        <f>'DE_VIE only'!I27</f>
        <v>3103896</v>
      </c>
      <c r="J27" s="3">
        <f>'DE_VIE only'!J27</f>
        <v>2919579</v>
      </c>
      <c r="K27" s="3">
        <f>'DE_VIE only'!K27</f>
        <v>2739441</v>
      </c>
      <c r="L27" s="3">
        <f>'DE_VIE only'!L27</f>
        <v>2109407</v>
      </c>
      <c r="M27" s="3">
        <f>'DE_VIE only'!M27</f>
        <v>2188686</v>
      </c>
      <c r="N27" s="3">
        <f>'DE_VIE only'!N27</f>
        <v>29533186</v>
      </c>
    </row>
    <row r="28" spans="1:14" x14ac:dyDescent="0.3">
      <c r="A28" s="2" t="s">
        <v>45</v>
      </c>
      <c r="B28" s="3">
        <f>'DE_VIE only'!B28</f>
        <v>1326485</v>
      </c>
      <c r="C28" s="3">
        <f>'DE_VIE only'!C28</f>
        <v>1294535</v>
      </c>
      <c r="D28" s="3">
        <f>'DE_VIE only'!D28</f>
        <v>1570892</v>
      </c>
      <c r="E28" s="3">
        <f>'DE_VIE only'!E28</f>
        <v>1894458</v>
      </c>
      <c r="F28" s="3">
        <f>'DE_VIE only'!F28</f>
        <v>2052949</v>
      </c>
      <c r="G28" s="3">
        <f>'DE_VIE only'!G28</f>
        <v>2156112</v>
      </c>
      <c r="H28" s="3">
        <f>'DE_VIE only'!H28</f>
        <v>2394120</v>
      </c>
      <c r="I28" s="3">
        <f>'DE_VIE only'!I28</f>
        <v>2343761</v>
      </c>
      <c r="J28" s="3">
        <f>'DE_VIE only'!J28</f>
        <v>2212439</v>
      </c>
      <c r="K28" s="3">
        <f>'DE_VIE only'!K28</f>
        <v>2086995</v>
      </c>
      <c r="L28" s="3">
        <f>'DE_VIE only'!L28</f>
        <v>1692148</v>
      </c>
      <c r="M28" s="3">
        <f>'DE_VIE only'!M28</f>
        <v>1806440</v>
      </c>
      <c r="N28" s="3">
        <f>'DE_VIE only'!N28</f>
        <v>22831334</v>
      </c>
    </row>
    <row r="29" spans="1:14" x14ac:dyDescent="0.3">
      <c r="A29" s="2" t="s">
        <v>46</v>
      </c>
      <c r="B29" s="3">
        <f>'DE_VIE only'!B29</f>
        <v>337068</v>
      </c>
      <c r="C29" s="3">
        <f>'DE_VIE only'!C29</f>
        <v>305990</v>
      </c>
      <c r="D29" s="3">
        <f>'DE_VIE only'!D29</f>
        <v>473276</v>
      </c>
      <c r="E29" s="3">
        <f>'DE_VIE only'!E29</f>
        <v>564524</v>
      </c>
      <c r="F29" s="3">
        <f>'DE_VIE only'!F29</f>
        <v>641884</v>
      </c>
      <c r="G29" s="3">
        <f>'DE_VIE only'!G29</f>
        <v>672660</v>
      </c>
      <c r="H29" s="3">
        <f>'DE_VIE only'!H29</f>
        <v>741754</v>
      </c>
      <c r="I29" s="3">
        <f>'DE_VIE only'!I29</f>
        <v>751964</v>
      </c>
      <c r="J29" s="3">
        <f>'DE_VIE only'!J29</f>
        <v>702010</v>
      </c>
      <c r="K29" s="3">
        <f>'DE_VIE only'!K29</f>
        <v>644750</v>
      </c>
      <c r="L29" s="3">
        <f>'DE_VIE only'!L29</f>
        <v>410520</v>
      </c>
      <c r="M29" s="3">
        <f>'DE_VIE only'!M29</f>
        <v>374462</v>
      </c>
      <c r="N29" s="3">
        <f>'DE_VIE only'!N29</f>
        <v>6620862</v>
      </c>
    </row>
    <row r="30" spans="1:14" x14ac:dyDescent="0.3">
      <c r="A30" s="2" t="s">
        <v>47</v>
      </c>
      <c r="B30" s="3">
        <f>'DE_VIE only'!B30</f>
        <v>14428</v>
      </c>
      <c r="C30" s="3">
        <f>'DE_VIE only'!C30</f>
        <v>12929</v>
      </c>
      <c r="D30" s="3">
        <f>'DE_VIE only'!D30</f>
        <v>16114</v>
      </c>
      <c r="E30" s="3">
        <f>'DE_VIE only'!E30</f>
        <v>18666</v>
      </c>
      <c r="F30" s="3">
        <f>'DE_VIE only'!F30</f>
        <v>20440</v>
      </c>
      <c r="G30" s="3">
        <f>'DE_VIE only'!G30</f>
        <v>20715</v>
      </c>
      <c r="H30" s="3">
        <f>'DE_VIE only'!H30</f>
        <v>21779</v>
      </c>
      <c r="I30" s="3">
        <f>'DE_VIE only'!I30</f>
        <v>21676</v>
      </c>
      <c r="J30" s="3">
        <f>'DE_VIE only'!J30</f>
        <v>20729</v>
      </c>
      <c r="K30" s="3">
        <f>'DE_VIE only'!K30</f>
        <v>20524</v>
      </c>
      <c r="L30" s="3">
        <f>'DE_VIE only'!L30</f>
        <v>16605</v>
      </c>
      <c r="M30" s="3">
        <f>'DE_VIE only'!M30</f>
        <v>16490</v>
      </c>
      <c r="N30" s="3">
        <f>'DE_VIE only'!N30</f>
        <v>221095</v>
      </c>
    </row>
    <row r="31" spans="1:14" x14ac:dyDescent="0.3">
      <c r="A31" s="2" t="s">
        <v>48</v>
      </c>
      <c r="B31" s="6">
        <f>'DE_VIE only'!B31</f>
        <v>17978609.460000001</v>
      </c>
      <c r="C31" s="6">
        <f>'DE_VIE only'!C31</f>
        <v>17658480.07</v>
      </c>
      <c r="D31" s="6">
        <f>'DE_VIE only'!D31</f>
        <v>23236690.870000001</v>
      </c>
      <c r="E31" s="6">
        <f>'DE_VIE only'!E31</f>
        <v>20663599.579999998</v>
      </c>
      <c r="F31" s="6">
        <f>'DE_VIE only'!F31</f>
        <v>20239355.18</v>
      </c>
      <c r="G31" s="6">
        <f>'DE_VIE only'!G31</f>
        <v>20480526.09</v>
      </c>
      <c r="H31" s="6">
        <f>'DE_VIE only'!H31</f>
        <v>20545575.129999999</v>
      </c>
      <c r="I31" s="6">
        <f>'DE_VIE only'!I31</f>
        <v>19796732.789999999</v>
      </c>
      <c r="J31" s="6">
        <f>'DE_VIE only'!J31</f>
        <v>20209203.98</v>
      </c>
      <c r="K31" s="6">
        <f>'DE_VIE only'!K31</f>
        <v>21703998.75</v>
      </c>
      <c r="L31" s="6">
        <f>'DE_VIE only'!L31</f>
        <v>21968525.710000001</v>
      </c>
      <c r="M31" s="6">
        <f>'DE_VIE only'!M31</f>
        <v>20527288.300000001</v>
      </c>
      <c r="N31" s="6">
        <f>'DE_VIE only'!N31</f>
        <v>245008585.91</v>
      </c>
    </row>
    <row r="32" spans="1:14" x14ac:dyDescent="0.3">
      <c r="A32" s="2" t="s">
        <v>55</v>
      </c>
      <c r="B32" s="3">
        <f>'DE_VIE only'!B32</f>
        <v>606781</v>
      </c>
      <c r="C32" s="3">
        <f>'DE_VIE only'!C32</f>
        <v>542190</v>
      </c>
      <c r="D32" s="3">
        <f>'DE_VIE only'!D32</f>
        <v>674061</v>
      </c>
      <c r="E32" s="3">
        <f>'DE_VIE only'!E32</f>
        <v>776703</v>
      </c>
      <c r="F32" s="3">
        <f>'DE_VIE only'!F32</f>
        <v>851284</v>
      </c>
      <c r="G32" s="3">
        <f>'DE_VIE only'!G32</f>
        <v>866341</v>
      </c>
      <c r="H32" s="3">
        <f>'DE_VIE only'!H32</f>
        <v>910858</v>
      </c>
      <c r="I32" s="3">
        <f>'DE_VIE only'!I32</f>
        <v>906302</v>
      </c>
      <c r="J32" s="3">
        <f>'DE_VIE only'!J32</f>
        <v>868051</v>
      </c>
      <c r="K32" s="3">
        <f>'DE_VIE only'!K32</f>
        <v>859225</v>
      </c>
      <c r="L32" s="3">
        <f>'DE_VIE only'!L32</f>
        <v>709045</v>
      </c>
      <c r="M32" s="3">
        <f>'DE_VIE only'!M32</f>
        <v>712118</v>
      </c>
      <c r="N32" s="3">
        <f>'DE_VIE only'!N32</f>
        <v>9282959</v>
      </c>
    </row>
    <row r="33" spans="1:14" x14ac:dyDescent="0.3">
      <c r="A33" s="2" t="s">
        <v>56</v>
      </c>
      <c r="B33" s="5">
        <f>'DE_VIE only'!B33</f>
        <v>20.188959286425334</v>
      </c>
      <c r="C33" s="5">
        <f>'DE_VIE only'!C33</f>
        <v>19.063621620847062</v>
      </c>
      <c r="D33" s="5">
        <f>'DE_VIE only'!D33</f>
        <v>23.080599414006876</v>
      </c>
      <c r="E33" s="5">
        <f>'DE_VIE only'!E33</f>
        <v>22.899454776817894</v>
      </c>
      <c r="F33" s="5">
        <f>'DE_VIE only'!F33</f>
        <v>23.767099575114088</v>
      </c>
      <c r="G33" s="5">
        <f>'DE_VIE only'!G33</f>
        <v>23.714863196905707</v>
      </c>
      <c r="H33" s="5">
        <f>'DE_VIE only'!H33</f>
        <v>23.588385450107214</v>
      </c>
      <c r="I33" s="5">
        <f>'DE_VIE only'!I33</f>
        <v>24.22645604105292</v>
      </c>
      <c r="J33" s="5">
        <f>'DE_VIE only'!J33</f>
        <v>24.044905104468832</v>
      </c>
      <c r="K33" s="5">
        <f>'DE_VIE only'!K33</f>
        <v>23.535823549402963</v>
      </c>
      <c r="L33" s="5">
        <f>'DE_VIE only'!L33</f>
        <v>19.461393652339261</v>
      </c>
      <c r="M33" s="5">
        <f>'DE_VIE only'!M33</f>
        <v>17.108986853299193</v>
      </c>
      <c r="N33" s="5">
        <f>'DE_VIE only'!N33</f>
        <v>22.418380461898018</v>
      </c>
    </row>
    <row r="34" spans="1:14" x14ac:dyDescent="0.3">
      <c r="A34" s="32" t="s">
        <v>54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x14ac:dyDescent="0.3">
      <c r="A35" s="2" t="s">
        <v>44</v>
      </c>
      <c r="B35" s="5">
        <f>'DE_VIE only'!B35</f>
        <v>103.68658759458027</v>
      </c>
      <c r="C35" s="5">
        <f>'DE_VIE only'!C35</f>
        <v>83.637794789127028</v>
      </c>
      <c r="D35" s="5">
        <f>'DE_VIE only'!D35</f>
        <v>65.400353783572541</v>
      </c>
      <c r="E35" s="5">
        <f>'DE_VIE only'!E35</f>
        <v>37.701135300442679</v>
      </c>
      <c r="F35" s="5">
        <f>'DE_VIE only'!F35</f>
        <v>27.797662593066129</v>
      </c>
      <c r="G35" s="5">
        <f>'DE_VIE only'!G35</f>
        <v>18.160019829078333</v>
      </c>
      <c r="H35" s="5">
        <f>'DE_VIE only'!H35</f>
        <v>13.37395880992014</v>
      </c>
      <c r="I35" s="5">
        <f>'DE_VIE only'!I35</f>
        <v>12.134606498750555</v>
      </c>
      <c r="J35" s="5">
        <f>'DE_VIE only'!J35</f>
        <v>10.14818576378409</v>
      </c>
      <c r="K35" s="5">
        <f>'DE_VIE only'!K35</f>
        <v>12.003501436922015</v>
      </c>
      <c r="L35" s="5">
        <f>'DE_VIE only'!L35</f>
        <v>11.955423907557194</v>
      </c>
      <c r="M35" s="5">
        <f>'DE_VIE only'!M35</f>
        <v>13.854294493686648</v>
      </c>
      <c r="N35" s="5">
        <f>'DE_VIE only'!N35</f>
        <v>24.706613209207127</v>
      </c>
    </row>
    <row r="36" spans="1:14" x14ac:dyDescent="0.3">
      <c r="A36" s="2" t="s">
        <v>45</v>
      </c>
      <c r="B36" s="5">
        <f>'DE_VIE only'!B36</f>
        <v>108.77099931064657</v>
      </c>
      <c r="C36" s="5">
        <f>'DE_VIE only'!C36</f>
        <v>78.511492961087058</v>
      </c>
      <c r="D36" s="5">
        <f>'DE_VIE only'!D36</f>
        <v>58.77764143906299</v>
      </c>
      <c r="E36" s="5">
        <f>'DE_VIE only'!E36</f>
        <v>38.183364527700746</v>
      </c>
      <c r="F36" s="5">
        <f>'DE_VIE only'!F36</f>
        <v>27.889435497083646</v>
      </c>
      <c r="G36" s="5">
        <f>'DE_VIE only'!G36</f>
        <v>21.415760366120452</v>
      </c>
      <c r="H36" s="5">
        <f>'DE_VIE only'!H36</f>
        <v>18.482959649022956</v>
      </c>
      <c r="I36" s="5">
        <f>'DE_VIE only'!I36</f>
        <v>17.491353930170739</v>
      </c>
      <c r="J36" s="5">
        <f>'DE_VIE only'!J36</f>
        <v>15.539001036615785</v>
      </c>
      <c r="K36" s="5">
        <f>'DE_VIE only'!K36</f>
        <v>17.125704748232451</v>
      </c>
      <c r="L36" s="5">
        <f>'DE_VIE only'!L36</f>
        <v>16.650144972694392</v>
      </c>
      <c r="M36" s="5">
        <f>'DE_VIE only'!M36</f>
        <v>16.91131595450759</v>
      </c>
      <c r="N36" s="5">
        <f>'DE_VIE only'!N36</f>
        <v>28.194427748075547</v>
      </c>
    </row>
    <row r="37" spans="1:14" x14ac:dyDescent="0.3">
      <c r="A37" s="2" t="s">
        <v>46</v>
      </c>
      <c r="B37" s="5">
        <f>'DE_VIE only'!B37</f>
        <v>87.149789568365293</v>
      </c>
      <c r="C37" s="5">
        <f>'DE_VIE only'!C37</f>
        <v>110.23593915325738</v>
      </c>
      <c r="D37" s="5">
        <f>'DE_VIE only'!D37</f>
        <v>93.121852888609595</v>
      </c>
      <c r="E37" s="5">
        <f>'DE_VIE only'!E37</f>
        <v>38.07133912499021</v>
      </c>
      <c r="F37" s="5">
        <f>'DE_VIE only'!F37</f>
        <v>27.995884248476543</v>
      </c>
      <c r="G37" s="5">
        <f>'DE_VIE only'!G37</f>
        <v>8.9377332089552333</v>
      </c>
      <c r="H37" s="5">
        <f>'DE_VIE only'!H37</f>
        <v>-0.44559332361617798</v>
      </c>
      <c r="I37" s="5">
        <f>'DE_VIE only'!I37</f>
        <v>-2.0739949732383578</v>
      </c>
      <c r="J37" s="5">
        <f>'DE_VIE only'!J37</f>
        <v>-3.5387845510357785</v>
      </c>
      <c r="K37" s="5">
        <f>'DE_VIE only'!K37</f>
        <v>-1.9969964492436376</v>
      </c>
      <c r="L37" s="5">
        <f>'DE_VIE only'!L37</f>
        <v>-4.063490282958016</v>
      </c>
      <c r="M37" s="5">
        <f>'DE_VIE only'!M37</f>
        <v>1.3368622165933264</v>
      </c>
      <c r="N37" s="5">
        <f>'DE_VIE only'!N37</f>
        <v>14.259408951939289</v>
      </c>
    </row>
    <row r="38" spans="1:14" x14ac:dyDescent="0.3">
      <c r="A38" s="2" t="s">
        <v>47</v>
      </c>
      <c r="B38" s="5">
        <f>'DE_VIE only'!B38</f>
        <v>47.209468421589641</v>
      </c>
      <c r="C38" s="5">
        <f>'DE_VIE only'!C38</f>
        <v>48.013737836290794</v>
      </c>
      <c r="D38" s="5">
        <f>'DE_VIE only'!D38</f>
        <v>36.640379886373275</v>
      </c>
      <c r="E38" s="5">
        <f>'DE_VIE only'!E38</f>
        <v>23.013048635824429</v>
      </c>
      <c r="F38" s="5">
        <f>'DE_VIE only'!F38</f>
        <v>17.647058823529417</v>
      </c>
      <c r="G38" s="5">
        <f>'DE_VIE only'!G38</f>
        <v>14.195148842337368</v>
      </c>
      <c r="H38" s="5">
        <f>'DE_VIE only'!H38</f>
        <v>12.733578342564321</v>
      </c>
      <c r="I38" s="5">
        <f>'DE_VIE only'!I38</f>
        <v>9.2210017131915798</v>
      </c>
      <c r="J38" s="5">
        <f>'DE_VIE only'!J38</f>
        <v>6.3298281610669305</v>
      </c>
      <c r="K38" s="5">
        <f>'DE_VIE only'!K38</f>
        <v>10.296646603611359</v>
      </c>
      <c r="L38" s="5">
        <f>'DE_VIE only'!L38</f>
        <v>10.51580698835275</v>
      </c>
      <c r="M38" s="5">
        <f>'DE_VIE only'!M38</f>
        <v>9.1908356509071698</v>
      </c>
      <c r="N38" s="5">
        <f>'DE_VIE only'!N38</f>
        <v>17.346559667112494</v>
      </c>
    </row>
    <row r="39" spans="1:14" x14ac:dyDescent="0.3">
      <c r="A39" s="2" t="s">
        <v>48</v>
      </c>
      <c r="B39" s="5">
        <f>'DE_VIE only'!B39</f>
        <v>-13.438947843314143</v>
      </c>
      <c r="C39" s="5">
        <f>'DE_VIE only'!C39</f>
        <v>-3.2887128596828963</v>
      </c>
      <c r="D39" s="5">
        <f>'DE_VIE only'!D39</f>
        <v>5.6172634089543871</v>
      </c>
      <c r="E39" s="5">
        <f>'DE_VIE only'!E39</f>
        <v>-5.7901069704035528</v>
      </c>
      <c r="F39" s="5">
        <f>'DE_VIE only'!F39</f>
        <v>-3.4176473249639905</v>
      </c>
      <c r="G39" s="5">
        <f>'DE_VIE only'!G39</f>
        <v>2.1549574412405015</v>
      </c>
      <c r="H39" s="5">
        <f>'DE_VIE only'!H39</f>
        <v>-3.9052095754398941</v>
      </c>
      <c r="I39" s="5">
        <f>'DE_VIE only'!I39</f>
        <v>0.74810659566326709</v>
      </c>
      <c r="J39" s="5">
        <f>'DE_VIE only'!J39</f>
        <v>-5.1466909922622817</v>
      </c>
      <c r="K39" s="5">
        <f>'DE_VIE only'!K39</f>
        <v>-4.8631447162412744</v>
      </c>
      <c r="L39" s="5">
        <f>'DE_VIE only'!L39</f>
        <v>2.4071968291709211</v>
      </c>
      <c r="M39" s="5">
        <f>'DE_VIE only'!M39</f>
        <v>2.2874782551969286</v>
      </c>
      <c r="N39" s="5">
        <f>'DE_VIE only'!N39</f>
        <v>-2.24568131842523</v>
      </c>
    </row>
    <row r="40" spans="1:14" x14ac:dyDescent="0.3">
      <c r="A40" s="2" t="s">
        <v>55</v>
      </c>
      <c r="B40" s="5">
        <f>'DE_VIE only'!B40</f>
        <v>40.28321080131316</v>
      </c>
      <c r="C40" s="5">
        <f>'DE_VIE only'!C40</f>
        <v>45.672464655908954</v>
      </c>
      <c r="D40" s="5">
        <f>'DE_VIE only'!D40</f>
        <v>33.742527266919176</v>
      </c>
      <c r="E40" s="5">
        <f>'DE_VIE only'!E40</f>
        <v>21.30752987774023</v>
      </c>
      <c r="F40" s="5">
        <f>'DE_VIE only'!F40</f>
        <v>19.657480525249007</v>
      </c>
      <c r="G40" s="5">
        <f>'DE_VIE only'!G40</f>
        <v>17.288030499130834</v>
      </c>
      <c r="H40" s="5">
        <f>'DE_VIE only'!H40</f>
        <v>12.571124898039887</v>
      </c>
      <c r="I40" s="5">
        <f>'DE_VIE only'!I40</f>
        <v>10.602595488039125</v>
      </c>
      <c r="J40" s="5">
        <f>'DE_VIE only'!J40</f>
        <v>8.9675802835501361</v>
      </c>
      <c r="K40" s="5">
        <f>'DE_VIE only'!K40</f>
        <v>11.219338554138879</v>
      </c>
      <c r="L40" s="5">
        <f>'DE_VIE only'!L40</f>
        <v>13.416350752595285</v>
      </c>
      <c r="M40" s="5">
        <f>'DE_VIE only'!M40</f>
        <v>12.263371631080444</v>
      </c>
      <c r="N40" s="5">
        <f>'DE_VIE only'!N40</f>
        <v>18.159200592135115</v>
      </c>
    </row>
    <row r="41" spans="1:14" x14ac:dyDescent="0.3">
      <c r="A41" s="2" t="s">
        <v>58</v>
      </c>
      <c r="B41" s="5">
        <f>'DE_VIE only'!B41</f>
        <v>-1.7839226154039309</v>
      </c>
      <c r="C41" s="5">
        <f>'DE_VIE only'!C41</f>
        <v>2.4118471942364401</v>
      </c>
      <c r="D41" s="5">
        <f>'DE_VIE only'!D41</f>
        <v>3.3130834570448968</v>
      </c>
      <c r="E41" s="5">
        <f>'DE_VIE only'!E41</f>
        <v>6.1399170835571226E-2</v>
      </c>
      <c r="F41" s="5">
        <f>'DE_VIE only'!F41</f>
        <v>3.6807072741002145E-2</v>
      </c>
      <c r="G41" s="5">
        <f>'DE_VIE only'!G41</f>
        <v>-2.007617187511805</v>
      </c>
      <c r="H41" s="5">
        <f>'DE_VIE only'!H41</f>
        <v>-3.2743997313283693</v>
      </c>
      <c r="I41" s="5">
        <f>'DE_VIE only'!I41</f>
        <v>-3.5151445101013579</v>
      </c>
      <c r="J41" s="5">
        <f>'DE_VIE only'!J41</f>
        <v>-3.4117536344091235</v>
      </c>
      <c r="K41" s="5">
        <f>'DE_VIE only'!K41</f>
        <v>-3.3622770314577828</v>
      </c>
      <c r="L41" s="5">
        <f>'DE_VIE only'!L41</f>
        <v>-3.2495490597286292</v>
      </c>
      <c r="M41" s="5">
        <f>'DE_VIE only'!M41</f>
        <v>-2.1133532219313693</v>
      </c>
      <c r="N41" s="5">
        <f>'DE_VIE only'!N41</f>
        <v>-1.1152816690795433</v>
      </c>
    </row>
    <row r="42" spans="1:14" x14ac:dyDescent="0.3">
      <c r="A42" s="1"/>
    </row>
    <row r="43" spans="1:14" x14ac:dyDescent="0.3">
      <c r="A43" s="1"/>
    </row>
    <row r="44" spans="1:14" x14ac:dyDescent="0.3">
      <c r="B44" s="31">
        <v>2022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x14ac:dyDescent="0.3">
      <c r="A45" s="1"/>
      <c r="B45" s="23" t="s">
        <v>32</v>
      </c>
      <c r="C45" s="23" t="s">
        <v>33</v>
      </c>
      <c r="D45" s="23" t="s">
        <v>34</v>
      </c>
      <c r="E45" s="23" t="s">
        <v>14</v>
      </c>
      <c r="F45" s="23" t="s">
        <v>35</v>
      </c>
      <c r="G45" s="23" t="s">
        <v>36</v>
      </c>
      <c r="H45" s="23" t="s">
        <v>37</v>
      </c>
      <c r="I45" s="23" t="s">
        <v>15</v>
      </c>
      <c r="J45" s="23" t="s">
        <v>16</v>
      </c>
      <c r="K45" s="23" t="s">
        <v>38</v>
      </c>
      <c r="L45" s="23" t="s">
        <v>18</v>
      </c>
      <c r="M45" s="23" t="s">
        <v>39</v>
      </c>
      <c r="N45" s="23" t="s">
        <v>40</v>
      </c>
    </row>
    <row r="46" spans="1:14" x14ac:dyDescent="0.3">
      <c r="A46" s="32" t="s">
        <v>31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</row>
    <row r="47" spans="1:14" x14ac:dyDescent="0.3">
      <c r="A47" s="2" t="s">
        <v>44</v>
      </c>
      <c r="B47" s="3">
        <f>'DE_VIE only'!B47</f>
        <v>819674</v>
      </c>
      <c r="C47" s="3">
        <f>'DE_VIE only'!C47</f>
        <v>874057</v>
      </c>
      <c r="D47" s="3">
        <f>'DE_VIE only'!D47</f>
        <v>1239741</v>
      </c>
      <c r="E47" s="3">
        <f>'DE_VIE only'!E47</f>
        <v>1790275</v>
      </c>
      <c r="F47" s="3">
        <f>'DE_VIE only'!F47</f>
        <v>2113282</v>
      </c>
      <c r="G47" s="3">
        <f>'DE_VIE only'!G47</f>
        <v>2400515</v>
      </c>
      <c r="H47" s="3">
        <f>'DE_VIE only'!H47</f>
        <v>2773629</v>
      </c>
      <c r="I47" s="3">
        <f>'DE_VIE only'!I47</f>
        <v>2768009</v>
      </c>
      <c r="J47" s="3">
        <f>'DE_VIE only'!J47</f>
        <v>2650592</v>
      </c>
      <c r="K47" s="3">
        <f>'DE_VIE only'!K47</f>
        <v>2445853</v>
      </c>
      <c r="L47" s="3">
        <f>'DE_VIE only'!L47</f>
        <v>1884149</v>
      </c>
      <c r="M47" s="3">
        <f>'DE_VIE only'!M47</f>
        <v>1922357</v>
      </c>
      <c r="N47" s="3">
        <f>'DE_VIE only'!N47</f>
        <v>23682133</v>
      </c>
    </row>
    <row r="48" spans="1:14" x14ac:dyDescent="0.3">
      <c r="A48" s="2" t="s">
        <v>45</v>
      </c>
      <c r="B48" s="3">
        <f>'DE_VIE only'!B48</f>
        <v>635378</v>
      </c>
      <c r="C48" s="3">
        <f>'DE_VIE only'!C48</f>
        <v>725183</v>
      </c>
      <c r="D48" s="3">
        <f>'DE_VIE only'!D48</f>
        <v>989366</v>
      </c>
      <c r="E48" s="3">
        <f>'DE_VIE only'!E48</f>
        <v>1370974</v>
      </c>
      <c r="F48" s="3">
        <f>'DE_VIE only'!F48</f>
        <v>1605253</v>
      </c>
      <c r="G48" s="3">
        <f>'DE_VIE only'!G48</f>
        <v>1775809</v>
      </c>
      <c r="H48" s="3">
        <f>'DE_VIE only'!H48</f>
        <v>2020645</v>
      </c>
      <c r="I48" s="3">
        <f>'DE_VIE only'!I48</f>
        <v>1994837</v>
      </c>
      <c r="J48" s="3">
        <f>'DE_VIE only'!J48</f>
        <v>1914885</v>
      </c>
      <c r="K48" s="3">
        <f>'DE_VIE only'!K48</f>
        <v>1781842</v>
      </c>
      <c r="L48" s="3">
        <f>'DE_VIE only'!L48</f>
        <v>1450618</v>
      </c>
      <c r="M48" s="3">
        <f>'DE_VIE only'!M48</f>
        <v>1545137</v>
      </c>
      <c r="N48" s="3">
        <f>'DE_VIE only'!N48</f>
        <v>17809927</v>
      </c>
    </row>
    <row r="49" spans="1:14" x14ac:dyDescent="0.3">
      <c r="A49" s="2" t="s">
        <v>46</v>
      </c>
      <c r="B49" s="3">
        <f>'DE_VIE only'!B49</f>
        <v>180106</v>
      </c>
      <c r="C49" s="3">
        <f>'DE_VIE only'!C49</f>
        <v>145546</v>
      </c>
      <c r="D49" s="3">
        <f>'DE_VIE only'!D49</f>
        <v>245066</v>
      </c>
      <c r="E49" s="3">
        <f>'DE_VIE only'!E49</f>
        <v>408864</v>
      </c>
      <c r="F49" s="3">
        <f>'DE_VIE only'!F49</f>
        <v>501488</v>
      </c>
      <c r="G49" s="3">
        <f>'DE_VIE only'!G49</f>
        <v>617472</v>
      </c>
      <c r="H49" s="3">
        <f>'DE_VIE only'!H49</f>
        <v>745074</v>
      </c>
      <c r="I49" s="3">
        <f>'DE_VIE only'!I49</f>
        <v>767890</v>
      </c>
      <c r="J49" s="3">
        <f>'DE_VIE only'!J49</f>
        <v>727764</v>
      </c>
      <c r="K49" s="3">
        <f>'DE_VIE only'!K49</f>
        <v>657888</v>
      </c>
      <c r="L49" s="3">
        <f>'DE_VIE only'!L49</f>
        <v>427908</v>
      </c>
      <c r="M49" s="3">
        <f>'DE_VIE only'!M49</f>
        <v>369522</v>
      </c>
      <c r="N49" s="3">
        <f>'DE_VIE only'!N49</f>
        <v>5794588</v>
      </c>
    </row>
    <row r="50" spans="1:14" x14ac:dyDescent="0.3">
      <c r="A50" s="2" t="s">
        <v>47</v>
      </c>
      <c r="B50" s="3">
        <f>'DE_VIE only'!B50</f>
        <v>9801</v>
      </c>
      <c r="C50" s="3">
        <f>'DE_VIE only'!C50</f>
        <v>8735</v>
      </c>
      <c r="D50" s="3">
        <f>'DE_VIE only'!D50</f>
        <v>11793</v>
      </c>
      <c r="E50" s="3">
        <f>'DE_VIE only'!E50</f>
        <v>15174</v>
      </c>
      <c r="F50" s="3">
        <f>'DE_VIE only'!F50</f>
        <v>17374</v>
      </c>
      <c r="G50" s="3">
        <f>'DE_VIE only'!G50</f>
        <v>18140</v>
      </c>
      <c r="H50" s="3">
        <f>'DE_VIE only'!H50</f>
        <v>19319</v>
      </c>
      <c r="I50" s="3">
        <f>'DE_VIE only'!I50</f>
        <v>19846</v>
      </c>
      <c r="J50" s="3">
        <f>'DE_VIE only'!J50</f>
        <v>19495</v>
      </c>
      <c r="K50" s="3">
        <f>'DE_VIE only'!K50</f>
        <v>18608</v>
      </c>
      <c r="L50" s="3">
        <f>'DE_VIE only'!L50</f>
        <v>15025</v>
      </c>
      <c r="M50" s="3">
        <f>'DE_VIE only'!M50</f>
        <v>15102</v>
      </c>
      <c r="N50" s="3">
        <f>'DE_VIE only'!N50</f>
        <v>188412</v>
      </c>
    </row>
    <row r="51" spans="1:14" x14ac:dyDescent="0.3">
      <c r="A51" s="2" t="s">
        <v>48</v>
      </c>
      <c r="B51" s="6">
        <f>'DE_VIE only'!B51</f>
        <v>20769860.129999999</v>
      </c>
      <c r="C51" s="6">
        <f>'DE_VIE only'!C51</f>
        <v>18258965</v>
      </c>
      <c r="D51" s="6">
        <f>'DE_VIE only'!D51</f>
        <v>22000845.43</v>
      </c>
      <c r="E51" s="6">
        <f>'DE_VIE only'!E51</f>
        <v>21933577.16</v>
      </c>
      <c r="F51" s="6">
        <f>'DE_VIE only'!F51</f>
        <v>20955541.689999998</v>
      </c>
      <c r="G51" s="6">
        <f>'DE_VIE only'!G51</f>
        <v>20048489.670000002</v>
      </c>
      <c r="H51" s="6">
        <f>'DE_VIE only'!H51</f>
        <v>21380529.620000001</v>
      </c>
      <c r="I51" s="6">
        <f>'DE_VIE only'!I51</f>
        <v>19649731.850000001</v>
      </c>
      <c r="J51" s="6">
        <f>'DE_VIE only'!J51</f>
        <v>21305744.829999998</v>
      </c>
      <c r="K51" s="6">
        <f>'DE_VIE only'!K51</f>
        <v>22813449.829999998</v>
      </c>
      <c r="L51" s="6">
        <f>'DE_VIE only'!L51</f>
        <v>21452130.699999999</v>
      </c>
      <c r="M51" s="6">
        <f>'DE_VIE only'!M51</f>
        <v>20068231.859999999</v>
      </c>
      <c r="N51" s="6">
        <f>'DE_VIE only'!N51</f>
        <v>250637096.35999995</v>
      </c>
    </row>
    <row r="52" spans="1:14" x14ac:dyDescent="0.3">
      <c r="A52" s="11" t="s">
        <v>55</v>
      </c>
      <c r="B52" s="3">
        <f>'DE_VIE only'!B52</f>
        <v>432540</v>
      </c>
      <c r="C52" s="3">
        <f>'DE_VIE only'!C52</f>
        <v>372198</v>
      </c>
      <c r="D52" s="3">
        <f>'DE_VIE only'!D52</f>
        <v>503999</v>
      </c>
      <c r="E52" s="3">
        <f>'DE_VIE only'!E52</f>
        <v>640276</v>
      </c>
      <c r="F52" s="3">
        <f>'DE_VIE only'!F52</f>
        <v>711434</v>
      </c>
      <c r="G52" s="3">
        <f>'DE_VIE only'!G52</f>
        <v>738644</v>
      </c>
      <c r="H52" s="3">
        <f>'DE_VIE only'!H52</f>
        <v>809140</v>
      </c>
      <c r="I52" s="3">
        <f>'DE_VIE only'!I52</f>
        <v>819422</v>
      </c>
      <c r="J52" s="3">
        <f>'DE_VIE only'!J52</f>
        <v>796614</v>
      </c>
      <c r="K52" s="3">
        <f>'DE_VIE only'!K52</f>
        <v>772550</v>
      </c>
      <c r="L52" s="3">
        <f>'DE_VIE only'!L52</f>
        <v>625170</v>
      </c>
      <c r="M52" s="3">
        <f>'DE_VIE only'!M52</f>
        <v>634328</v>
      </c>
      <c r="N52" s="3">
        <f>'DE_VIE only'!N52</f>
        <v>7856315</v>
      </c>
    </row>
    <row r="53" spans="1:14" x14ac:dyDescent="0.3">
      <c r="A53" s="2" t="s">
        <v>56</v>
      </c>
      <c r="B53" s="5">
        <f>'DE_VIE only'!B53</f>
        <v>21.972881901829265</v>
      </c>
      <c r="C53" s="5">
        <f>'DE_VIE only'!C53</f>
        <v>16.651774426610622</v>
      </c>
      <c r="D53" s="5">
        <f>'DE_VIE only'!D53</f>
        <v>19.767515956961979</v>
      </c>
      <c r="E53" s="5">
        <f>'DE_VIE only'!E53</f>
        <v>22.838055605982323</v>
      </c>
      <c r="F53" s="5">
        <f>'DE_VIE only'!F53</f>
        <v>23.730292502373086</v>
      </c>
      <c r="G53" s="5">
        <f>'DE_VIE only'!G53</f>
        <v>25.722480384417512</v>
      </c>
      <c r="H53" s="5">
        <f>'DE_VIE only'!H53</f>
        <v>26.862785181435584</v>
      </c>
      <c r="I53" s="5">
        <f>'DE_VIE only'!I53</f>
        <v>27.741600551154278</v>
      </c>
      <c r="J53" s="5">
        <f>'DE_VIE only'!J53</f>
        <v>27.456658738877955</v>
      </c>
      <c r="K53" s="5">
        <f>'DE_VIE only'!K53</f>
        <v>26.898100580860746</v>
      </c>
      <c r="L53" s="5">
        <f>'DE_VIE only'!L53</f>
        <v>22.71094271206789</v>
      </c>
      <c r="M53" s="5">
        <f>'DE_VIE only'!M53</f>
        <v>19.222340075230562</v>
      </c>
      <c r="N53" s="5">
        <f>'DE_VIE only'!N53</f>
        <v>24.46818451699431</v>
      </c>
    </row>
    <row r="54" spans="1:14" x14ac:dyDescent="0.3">
      <c r="A54" s="32" t="s">
        <v>54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</row>
    <row r="55" spans="1:14" x14ac:dyDescent="0.3">
      <c r="A55" s="2" t="s">
        <v>44</v>
      </c>
      <c r="B55" s="5">
        <f>'DE_VIE only'!B55</f>
        <v>313.36090168688065</v>
      </c>
      <c r="C55" s="5">
        <f>'DE_VIE only'!C55</f>
        <v>450.46225737785448</v>
      </c>
      <c r="D55" s="5">
        <f>'DE_VIE only'!D55</f>
        <v>474.92035225865692</v>
      </c>
      <c r="E55" s="5">
        <f>'DE_VIE only'!E55</f>
        <v>565.2156788430741</v>
      </c>
      <c r="F55" s="5">
        <f>'DE_VIE only'!F55</f>
        <v>428.95789426258642</v>
      </c>
      <c r="G55" s="5">
        <f>'DE_VIE only'!G55</f>
        <v>230.99412059941207</v>
      </c>
      <c r="H55" s="5">
        <f>'DE_VIE only'!H55</f>
        <v>88.089315721731623</v>
      </c>
      <c r="I55" s="5">
        <f>'DE_VIE only'!I55</f>
        <v>55.668263460930653</v>
      </c>
      <c r="J55" s="5">
        <f>'DE_VIE only'!J55</f>
        <v>68.257903974760609</v>
      </c>
      <c r="K55" s="5">
        <f>'DE_VIE only'!K55</f>
        <v>55.474381100400151</v>
      </c>
      <c r="L55" s="5">
        <f>'DE_VIE only'!L55</f>
        <v>68.820874071737819</v>
      </c>
      <c r="M55" s="5">
        <f>'DE_VIE only'!M55</f>
        <v>108.58863153508781</v>
      </c>
      <c r="N55" s="5">
        <f>'DE_VIE only'!N55</f>
        <v>127.59195285042378</v>
      </c>
    </row>
    <row r="56" spans="1:14" x14ac:dyDescent="0.3">
      <c r="A56" s="2" t="s">
        <v>45</v>
      </c>
      <c r="B56" s="5">
        <f>'DE_VIE only'!B56</f>
        <v>328.4121097700762</v>
      </c>
      <c r="C56" s="5">
        <f>'DE_VIE only'!C56</f>
        <v>493.85251607091681</v>
      </c>
      <c r="D56" s="5">
        <f>'DE_VIE only'!D56</f>
        <v>534.87233455469493</v>
      </c>
      <c r="E56" s="5">
        <f>'DE_VIE only'!E56</f>
        <v>671.71017821157989</v>
      </c>
      <c r="F56" s="5">
        <f>'DE_VIE only'!F56</f>
        <v>533.03612272261228</v>
      </c>
      <c r="G56" s="5">
        <f>'DE_VIE only'!G56</f>
        <v>233.15366864904416</v>
      </c>
      <c r="H56" s="5">
        <f>'DE_VIE only'!H56</f>
        <v>83.425031703338462</v>
      </c>
      <c r="I56" s="5">
        <f>'DE_VIE only'!I56</f>
        <v>51.952617378706002</v>
      </c>
      <c r="J56" s="5">
        <f>'DE_VIE only'!J56</f>
        <v>56.375991291416618</v>
      </c>
      <c r="K56" s="5">
        <f>'DE_VIE only'!K56</f>
        <v>44.865203252032515</v>
      </c>
      <c r="L56" s="5">
        <f>'DE_VIE only'!L56</f>
        <v>65.084954080413326</v>
      </c>
      <c r="M56" s="5">
        <f>'DE_VIE only'!M56</f>
        <v>117.14110250118748</v>
      </c>
      <c r="N56" s="5">
        <f>'DE_VIE only'!N56</f>
        <v>126.88446730595437</v>
      </c>
    </row>
    <row r="57" spans="1:14" x14ac:dyDescent="0.3">
      <c r="A57" s="2" t="s">
        <v>46</v>
      </c>
      <c r="B57" s="5">
        <f>'DE_VIE only'!B57</f>
        <v>280.24321243085757</v>
      </c>
      <c r="C57" s="5">
        <f>'DE_VIE only'!C57</f>
        <v>314.85007410785545</v>
      </c>
      <c r="D57" s="5">
        <f>'DE_VIE only'!D57</f>
        <v>329.24753030196871</v>
      </c>
      <c r="E57" s="5">
        <f>'DE_VIE only'!E57</f>
        <v>356.32142857142856</v>
      </c>
      <c r="F57" s="5">
        <f>'DE_VIE only'!F57</f>
        <v>248.89519674959649</v>
      </c>
      <c r="G57" s="5">
        <f>'DE_VIE only'!G57</f>
        <v>227.65478742597583</v>
      </c>
      <c r="H57" s="5">
        <f>'DE_VIE only'!H57</f>
        <v>102.89249671864194</v>
      </c>
      <c r="I57" s="5">
        <f>'DE_VIE only'!I57</f>
        <v>66.766567200482996</v>
      </c>
      <c r="J57" s="5">
        <f>'DE_VIE only'!J57</f>
        <v>109.96624448227115</v>
      </c>
      <c r="K57" s="5">
        <f>'DE_VIE only'!K57</f>
        <v>93.480536896961425</v>
      </c>
      <c r="L57" s="5">
        <f>'DE_VIE only'!L57</f>
        <v>82.757324677543352</v>
      </c>
      <c r="M57" s="5">
        <f>'DE_VIE only'!M57</f>
        <v>79.560915876224541</v>
      </c>
      <c r="N57" s="5">
        <f>'DE_VIE only'!N57</f>
        <v>130.34762504452249</v>
      </c>
    </row>
    <row r="58" spans="1:14" x14ac:dyDescent="0.3">
      <c r="A58" s="2" t="s">
        <v>47</v>
      </c>
      <c r="B58" s="5">
        <f>'DE_VIE only'!B58</f>
        <v>162.55022769890169</v>
      </c>
      <c r="C58" s="5">
        <f>'DE_VIE only'!C58</f>
        <v>211.29722024233786</v>
      </c>
      <c r="D58" s="5">
        <f>'DE_VIE only'!D58</f>
        <v>204.0216550657386</v>
      </c>
      <c r="E58" s="5">
        <f>'DE_VIE only'!E58</f>
        <v>202.93471750848471</v>
      </c>
      <c r="F58" s="5">
        <f>'DE_VIE only'!F58</f>
        <v>199.24216327936617</v>
      </c>
      <c r="G58" s="5">
        <f>'DE_VIE only'!G58</f>
        <v>120.62758452931162</v>
      </c>
      <c r="H58" s="5">
        <f>'DE_VIE only'!H58</f>
        <v>42.281632051848582</v>
      </c>
      <c r="I58" s="5">
        <f>'DE_VIE only'!I58</f>
        <v>29.967256057629331</v>
      </c>
      <c r="J58" s="5">
        <f>'DE_VIE only'!J58</f>
        <v>32.854027531688715</v>
      </c>
      <c r="K58" s="5">
        <f>'DE_VIE only'!K58</f>
        <v>28.039633936558172</v>
      </c>
      <c r="L58" s="5">
        <f>'DE_VIE only'!L58</f>
        <v>21.09123146357188</v>
      </c>
      <c r="M58" s="5">
        <f>'DE_VIE only'!M58</f>
        <v>29.642029358743251</v>
      </c>
      <c r="N58" s="5">
        <f>'DE_VIE only'!N58</f>
        <v>68.877894000914239</v>
      </c>
    </row>
    <row r="59" spans="1:14" x14ac:dyDescent="0.3">
      <c r="A59" s="2" t="s">
        <v>48</v>
      </c>
      <c r="B59" s="5">
        <f>'DE_VIE only'!B59</f>
        <v>5.2447397598961665</v>
      </c>
      <c r="C59" s="5">
        <f>'DE_VIE only'!C59</f>
        <v>-1.5327623275997682</v>
      </c>
      <c r="D59" s="5">
        <f>'DE_VIE only'!D59</f>
        <v>2.1063945338792411</v>
      </c>
      <c r="E59" s="5">
        <f>'DE_VIE only'!E59</f>
        <v>0.59816374577694731</v>
      </c>
      <c r="F59" s="5">
        <f>'DE_VIE only'!F59</f>
        <v>-3.9384248797604826</v>
      </c>
      <c r="G59" s="5">
        <f>'DE_VIE only'!G59</f>
        <v>-6.1132082970483559</v>
      </c>
      <c r="H59" s="5">
        <f>'DE_VIE only'!H59</f>
        <v>-1.4314034720874003</v>
      </c>
      <c r="I59" s="5">
        <f>'DE_VIE only'!I59</f>
        <v>-2.9603945065709292</v>
      </c>
      <c r="J59" s="5">
        <f>'DE_VIE only'!J59</f>
        <v>-0.62784949736947038</v>
      </c>
      <c r="K59" s="5">
        <f>'DE_VIE only'!K59</f>
        <v>-7.5573708308308447</v>
      </c>
      <c r="L59" s="5">
        <f>'DE_VIE only'!L59</f>
        <v>-12.427536416989382</v>
      </c>
      <c r="M59" s="5">
        <f>'DE_VIE only'!M59</f>
        <v>-16.197645106119264</v>
      </c>
      <c r="N59" s="5">
        <f>'DE_VIE only'!N59</f>
        <v>-4.0804676527732342</v>
      </c>
    </row>
    <row r="60" spans="1:14" x14ac:dyDescent="0.3">
      <c r="A60" s="11" t="s">
        <v>55</v>
      </c>
      <c r="B60" s="5">
        <f>'DE_VIE only'!B60</f>
        <v>153.1353695434621</v>
      </c>
      <c r="C60" s="5">
        <f>'DE_VIE only'!C60</f>
        <v>162.73665485451286</v>
      </c>
      <c r="D60" s="5">
        <f>'DE_VIE only'!D60</f>
        <v>174.65586206144894</v>
      </c>
      <c r="E60" s="5">
        <f>'DE_VIE only'!E60</f>
        <v>168.19303250019897</v>
      </c>
      <c r="F60" s="5">
        <f>'DE_VIE only'!F60</f>
        <v>169.28163453786377</v>
      </c>
      <c r="G60" s="5">
        <f>'DE_VIE only'!G60</f>
        <v>112.88227037838681</v>
      </c>
      <c r="H60" s="5">
        <f>'DE_VIE only'!H60</f>
        <v>46.126951333155141</v>
      </c>
      <c r="I60" s="5">
        <f>'DE_VIE only'!I60</f>
        <v>32.28218580999274</v>
      </c>
      <c r="J60" s="5">
        <f>'DE_VIE only'!J60</f>
        <v>34.888091924128048</v>
      </c>
      <c r="K60" s="5">
        <f>'DE_VIE only'!K60</f>
        <v>29.184426633847306</v>
      </c>
      <c r="L60" s="5">
        <f>'DE_VIE only'!L60</f>
        <v>19.316587748278025</v>
      </c>
      <c r="M60" s="5">
        <f>'DE_VIE only'!M60</f>
        <v>26.448824673874903</v>
      </c>
      <c r="N60" s="5">
        <f>'DE_VIE only'!N60</f>
        <v>65.978953461840732</v>
      </c>
    </row>
    <row r="61" spans="1:14" x14ac:dyDescent="0.3">
      <c r="A61" s="2" t="s">
        <v>58</v>
      </c>
      <c r="B61" s="5">
        <f>'DE_VIE only'!B61</f>
        <v>-1.9137516491932018</v>
      </c>
      <c r="C61" s="5">
        <f>'DE_VIE only'!C61</f>
        <v>-5.4433725007003488</v>
      </c>
      <c r="D61" s="5">
        <f>'DE_VIE only'!D61</f>
        <v>-6.7084598727889464</v>
      </c>
      <c r="E61" s="5">
        <f>'DE_VIE only'!E61</f>
        <v>-10.454776402697593</v>
      </c>
      <c r="F61" s="5">
        <f>'DE_VIE only'!F61</f>
        <v>-12.247060207642487</v>
      </c>
      <c r="G61" s="5">
        <f>'DE_VIE only'!G61</f>
        <v>-0.26215375250743733</v>
      </c>
      <c r="H61" s="5">
        <f>'DE_VIE only'!H61</f>
        <v>1.9599279300769403</v>
      </c>
      <c r="I61" s="5">
        <f>'DE_VIE only'!I61</f>
        <v>1.8462016356546478</v>
      </c>
      <c r="J61" s="5">
        <f>'DE_VIE only'!J61</f>
        <v>5.4540751286158802</v>
      </c>
      <c r="K61" s="5">
        <f>'DE_VIE only'!K61</f>
        <v>5.2837014911334137</v>
      </c>
      <c r="L61" s="5">
        <f>'DE_VIE only'!L61</f>
        <v>1.7318590752872041</v>
      </c>
      <c r="M61" s="5">
        <f>'DE_VIE only'!M61</f>
        <v>-3.1074725770857299</v>
      </c>
      <c r="N61" s="5">
        <f>'DE_VIE only'!N61</f>
        <v>0.29271539352977882</v>
      </c>
    </row>
    <row r="62" spans="1:14" x14ac:dyDescent="0.3">
      <c r="A62" s="13" t="s">
        <v>63</v>
      </c>
    </row>
    <row r="63" spans="1:14" x14ac:dyDescent="0.3">
      <c r="A63" s="1"/>
    </row>
    <row r="64" spans="1:14" x14ac:dyDescent="0.3">
      <c r="B64" s="31">
        <v>2021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4" x14ac:dyDescent="0.3">
      <c r="A65" s="1"/>
      <c r="B65" s="23" t="s">
        <v>32</v>
      </c>
      <c r="C65" s="23" t="s">
        <v>33</v>
      </c>
      <c r="D65" s="23" t="s">
        <v>34</v>
      </c>
      <c r="E65" s="23" t="s">
        <v>14</v>
      </c>
      <c r="F65" s="23" t="s">
        <v>35</v>
      </c>
      <c r="G65" s="23" t="s">
        <v>36</v>
      </c>
      <c r="H65" s="23" t="s">
        <v>37</v>
      </c>
      <c r="I65" s="23" t="s">
        <v>15</v>
      </c>
      <c r="J65" s="23" t="s">
        <v>16</v>
      </c>
      <c r="K65" s="23" t="s">
        <v>38</v>
      </c>
      <c r="L65" s="23" t="s">
        <v>18</v>
      </c>
      <c r="M65" s="23" t="s">
        <v>39</v>
      </c>
      <c r="N65" s="23" t="s">
        <v>40</v>
      </c>
    </row>
    <row r="66" spans="1:14" x14ac:dyDescent="0.3">
      <c r="A66" s="32" t="s">
        <v>31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</row>
    <row r="67" spans="1:14" x14ac:dyDescent="0.3">
      <c r="A67" s="2" t="s">
        <v>44</v>
      </c>
      <c r="B67" s="3">
        <f>'DE_VIE only'!B67</f>
        <v>198295</v>
      </c>
      <c r="C67" s="3">
        <f>'DE_VIE only'!C67</f>
        <v>158786</v>
      </c>
      <c r="D67" s="3">
        <f>'DE_VIE only'!D67</f>
        <v>215637</v>
      </c>
      <c r="E67" s="3">
        <f>'DE_VIE only'!E67</f>
        <v>269127</v>
      </c>
      <c r="F67" s="3">
        <f>'DE_VIE only'!F67</f>
        <v>399518</v>
      </c>
      <c r="G67" s="3">
        <f>'DE_VIE only'!G67</f>
        <v>725244</v>
      </c>
      <c r="H67" s="3">
        <f>'DE_VIE only'!H67</f>
        <v>1474634</v>
      </c>
      <c r="I67" s="3">
        <f>'DE_VIE only'!I67</f>
        <v>1778146</v>
      </c>
      <c r="J67" s="3">
        <f>'DE_VIE only'!J67</f>
        <v>1575315</v>
      </c>
      <c r="K67" s="3">
        <f>'DE_VIE only'!K67</f>
        <v>1573155</v>
      </c>
      <c r="L67" s="3">
        <f>'DE_VIE only'!L67</f>
        <v>1116064</v>
      </c>
      <c r="M67" s="3">
        <f>'DE_VIE only'!M67</f>
        <v>921602</v>
      </c>
      <c r="N67" s="3">
        <f>'DE_VIE only'!N67</f>
        <v>10405523</v>
      </c>
    </row>
    <row r="68" spans="1:14" x14ac:dyDescent="0.3">
      <c r="A68" s="2" t="s">
        <v>45</v>
      </c>
      <c r="B68" s="3">
        <f>'DE_VIE only'!B68</f>
        <v>148310</v>
      </c>
      <c r="C68" s="3">
        <f>'DE_VIE only'!C68</f>
        <v>122115</v>
      </c>
      <c r="D68" s="3">
        <f>'DE_VIE only'!D68</f>
        <v>155837</v>
      </c>
      <c r="E68" s="3">
        <f>'DE_VIE only'!E68</f>
        <v>177654</v>
      </c>
      <c r="F68" s="3">
        <f>'DE_VIE only'!F68</f>
        <v>253580</v>
      </c>
      <c r="G68" s="3">
        <f>'DE_VIE only'!G68</f>
        <v>533030</v>
      </c>
      <c r="H68" s="3">
        <f>'DE_VIE only'!H68</f>
        <v>1101619</v>
      </c>
      <c r="I68" s="3">
        <f>'DE_VIE only'!I68</f>
        <v>1312802</v>
      </c>
      <c r="J68" s="3">
        <f>'DE_VIE only'!J68</f>
        <v>1224539</v>
      </c>
      <c r="K68" s="3">
        <f>'DE_VIE only'!K68</f>
        <v>1230000</v>
      </c>
      <c r="L68" s="3">
        <f>'DE_VIE only'!L68</f>
        <v>878710</v>
      </c>
      <c r="M68" s="3">
        <f>'DE_VIE only'!M68</f>
        <v>711582</v>
      </c>
      <c r="N68" s="3">
        <f>'DE_VIE only'!N68</f>
        <v>7849778</v>
      </c>
    </row>
    <row r="69" spans="1:14" x14ac:dyDescent="0.3">
      <c r="A69" s="2" t="s">
        <v>46</v>
      </c>
      <c r="B69" s="3">
        <f>'DE_VIE only'!B69</f>
        <v>47366</v>
      </c>
      <c r="C69" s="3">
        <f>'DE_VIE only'!C69</f>
        <v>35084</v>
      </c>
      <c r="D69" s="3">
        <f>'DE_VIE only'!D69</f>
        <v>57092</v>
      </c>
      <c r="E69" s="3">
        <f>'DE_VIE only'!E69</f>
        <v>89600</v>
      </c>
      <c r="F69" s="3">
        <f>'DE_VIE only'!F69</f>
        <v>143736</v>
      </c>
      <c r="G69" s="3">
        <f>'DE_VIE only'!G69</f>
        <v>188452</v>
      </c>
      <c r="H69" s="3">
        <f>'DE_VIE only'!H69</f>
        <v>367226</v>
      </c>
      <c r="I69" s="3">
        <f>'DE_VIE only'!I69</f>
        <v>460458</v>
      </c>
      <c r="J69" s="3">
        <f>'DE_VIE only'!J69</f>
        <v>346610</v>
      </c>
      <c r="K69" s="3">
        <f>'DE_VIE only'!K69</f>
        <v>340028</v>
      </c>
      <c r="L69" s="3">
        <f>'DE_VIE only'!L69</f>
        <v>234140</v>
      </c>
      <c r="M69" s="3">
        <f>'DE_VIE only'!M69</f>
        <v>205792</v>
      </c>
      <c r="N69" s="3">
        <f>'DE_VIE only'!N69</f>
        <v>2515584</v>
      </c>
    </row>
    <row r="70" spans="1:14" x14ac:dyDescent="0.3">
      <c r="A70" s="2" t="s">
        <v>47</v>
      </c>
      <c r="B70" s="3">
        <f>'DE_VIE only'!B70</f>
        <v>3733</v>
      </c>
      <c r="C70" s="3">
        <f>'DE_VIE only'!C70</f>
        <v>2806</v>
      </c>
      <c r="D70" s="3">
        <f>'DE_VIE only'!D70</f>
        <v>3879</v>
      </c>
      <c r="E70" s="3">
        <f>'DE_VIE only'!E70</f>
        <v>5009</v>
      </c>
      <c r="F70" s="3">
        <f>'DE_VIE only'!F70</f>
        <v>5806</v>
      </c>
      <c r="G70" s="3">
        <f>'DE_VIE only'!G70</f>
        <v>8222</v>
      </c>
      <c r="H70" s="3">
        <f>'DE_VIE only'!H70</f>
        <v>13578</v>
      </c>
      <c r="I70" s="3">
        <f>'DE_VIE only'!I70</f>
        <v>15270</v>
      </c>
      <c r="J70" s="3">
        <f>'DE_VIE only'!J70</f>
        <v>14674</v>
      </c>
      <c r="K70" s="3">
        <f>'DE_VIE only'!K70</f>
        <v>14533</v>
      </c>
      <c r="L70" s="3">
        <f>'DE_VIE only'!L70</f>
        <v>12408</v>
      </c>
      <c r="M70" s="3">
        <f>'DE_VIE only'!M70</f>
        <v>11649</v>
      </c>
      <c r="N70" s="3">
        <f>'DE_VIE only'!N70</f>
        <v>111567</v>
      </c>
    </row>
    <row r="71" spans="1:14" x14ac:dyDescent="0.3">
      <c r="A71" s="2" t="s">
        <v>48</v>
      </c>
      <c r="B71" s="6">
        <f>'DE_VIE only'!B71</f>
        <v>19734820.170000002</v>
      </c>
      <c r="C71" s="6">
        <f>'DE_VIE only'!C71</f>
        <v>18543188</v>
      </c>
      <c r="D71" s="6">
        <f>'DE_VIE only'!D71</f>
        <v>21546981</v>
      </c>
      <c r="E71" s="6">
        <f>'DE_VIE only'!E71</f>
        <v>21803158.57</v>
      </c>
      <c r="F71" s="6">
        <f>'DE_VIE only'!F71</f>
        <v>21814697.149999999</v>
      </c>
      <c r="G71" s="6">
        <f>'DE_VIE only'!G71</f>
        <v>21353897.93</v>
      </c>
      <c r="H71" s="6">
        <f>'DE_VIE only'!H71</f>
        <v>21691015.57</v>
      </c>
      <c r="I71" s="6">
        <f>'DE_VIE only'!I71</f>
        <v>20249187.689999998</v>
      </c>
      <c r="J71" s="6">
        <f>'DE_VIE only'!J71</f>
        <v>21440358.009999998</v>
      </c>
      <c r="K71" s="6">
        <f>'DE_VIE only'!K71</f>
        <v>24678495.23</v>
      </c>
      <c r="L71" s="6">
        <f>'DE_VIE only'!L71</f>
        <v>24496433.949999999</v>
      </c>
      <c r="M71" s="6">
        <f>'DE_VIE only'!M71</f>
        <v>23947097.77</v>
      </c>
      <c r="N71" s="6">
        <f>'DE_VIE only'!N71</f>
        <v>261299331.03999999</v>
      </c>
    </row>
    <row r="72" spans="1:14" x14ac:dyDescent="0.3">
      <c r="A72" s="11" t="s">
        <v>55</v>
      </c>
      <c r="B72" s="3">
        <f>'DE_VIE only'!B72</f>
        <v>170873</v>
      </c>
      <c r="C72" s="3">
        <f>'DE_VIE only'!C72</f>
        <v>141662</v>
      </c>
      <c r="D72" s="3">
        <f>'DE_VIE only'!D72</f>
        <v>183502</v>
      </c>
      <c r="E72" s="3">
        <f>'DE_VIE only'!E72</f>
        <v>238737</v>
      </c>
      <c r="F72" s="3">
        <f>'DE_VIE only'!F72</f>
        <v>264197</v>
      </c>
      <c r="G72" s="3">
        <f>'DE_VIE only'!G72</f>
        <v>346973</v>
      </c>
      <c r="H72" s="3">
        <f>'DE_VIE only'!H72</f>
        <v>553724</v>
      </c>
      <c r="I72" s="3">
        <f>'DE_VIE only'!I72</f>
        <v>619450</v>
      </c>
      <c r="J72" s="3">
        <f>'DE_VIE only'!J72</f>
        <v>590574</v>
      </c>
      <c r="K72" s="3">
        <f>'DE_VIE only'!K72</f>
        <v>598021</v>
      </c>
      <c r="L72" s="3">
        <f>'DE_VIE only'!L72</f>
        <v>523959</v>
      </c>
      <c r="M72" s="3">
        <f>'DE_VIE only'!M72</f>
        <v>501648</v>
      </c>
      <c r="N72" s="3">
        <f>'DE_VIE only'!N72</f>
        <v>4733320</v>
      </c>
    </row>
    <row r="73" spans="1:14" x14ac:dyDescent="0.3">
      <c r="A73" s="2" t="s">
        <v>56</v>
      </c>
      <c r="B73" s="5">
        <f>'DE_VIE only'!B73</f>
        <v>23.886633551022467</v>
      </c>
      <c r="C73" s="5">
        <f>'DE_VIE only'!C73</f>
        <v>22.095146927310971</v>
      </c>
      <c r="D73" s="5">
        <f>'DE_VIE only'!D73</f>
        <v>26.475975829750926</v>
      </c>
      <c r="E73" s="5">
        <f>'DE_VIE only'!E73</f>
        <v>33.292832008679916</v>
      </c>
      <c r="F73" s="5">
        <f>'DE_VIE only'!F73</f>
        <v>35.977352710015573</v>
      </c>
      <c r="G73" s="5">
        <f>'DE_VIE only'!G73</f>
        <v>25.984634136924949</v>
      </c>
      <c r="H73" s="5">
        <f>'DE_VIE only'!H73</f>
        <v>24.902857251358643</v>
      </c>
      <c r="I73" s="5">
        <f>'DE_VIE only'!I73</f>
        <v>25.89539891549963</v>
      </c>
      <c r="J73" s="5">
        <f>'DE_VIE only'!J73</f>
        <v>22.002583610262075</v>
      </c>
      <c r="K73" s="5">
        <f>'DE_VIE only'!K73</f>
        <v>21.614399089727332</v>
      </c>
      <c r="L73" s="5">
        <f>'DE_VIE only'!L73</f>
        <v>20.979083636780686</v>
      </c>
      <c r="M73" s="5">
        <f>'DE_VIE only'!M73</f>
        <v>22.329812652316292</v>
      </c>
      <c r="N73" s="5">
        <f>'DE_VIE only'!N73</f>
        <v>24.175469123464531</v>
      </c>
    </row>
    <row r="74" spans="1:14" x14ac:dyDescent="0.3">
      <c r="A74" s="32" t="s">
        <v>54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 x14ac:dyDescent="0.3">
      <c r="A75" s="2" t="s">
        <v>44</v>
      </c>
      <c r="B75" s="5">
        <f>'DE_VIE only'!B75</f>
        <v>-90.52884571754997</v>
      </c>
      <c r="C75" s="5">
        <f>'DE_VIE only'!C75</f>
        <v>-92.129414149765481</v>
      </c>
      <c r="D75" s="5">
        <f>'DE_VIE only'!D75</f>
        <v>-73.327239397665167</v>
      </c>
      <c r="E75" s="5">
        <f>'DE_VIE only'!E75</f>
        <v>2030.5177327422421</v>
      </c>
      <c r="F75" s="5">
        <f>'DE_VIE only'!F75</f>
        <v>1877.6160776160775</v>
      </c>
      <c r="G75" s="5">
        <f>'DE_VIE only'!G75</f>
        <v>425.06733080420497</v>
      </c>
      <c r="H75" s="5">
        <f>'DE_VIE only'!H75</f>
        <v>155.84850009542484</v>
      </c>
      <c r="I75" s="5">
        <f>'DE_VIE only'!I75</f>
        <v>122.90464275506569</v>
      </c>
      <c r="J75" s="5">
        <f>'DE_VIE only'!J75</f>
        <v>180.18201964616972</v>
      </c>
      <c r="K75" s="5">
        <f>'DE_VIE only'!K75</f>
        <v>316.06079760491082</v>
      </c>
      <c r="L75" s="5">
        <f>'DE_VIE only'!L75</f>
        <v>516.21842475775054</v>
      </c>
      <c r="M75" s="5">
        <f>'DE_VIE only'!M75</f>
        <v>306.28380731538505</v>
      </c>
      <c r="N75" s="5">
        <f>'DE_VIE only'!N75</f>
        <v>33.183227615526967</v>
      </c>
    </row>
    <row r="76" spans="1:14" x14ac:dyDescent="0.3">
      <c r="A76" s="2" t="s">
        <v>45</v>
      </c>
      <c r="B76" s="5">
        <f>'DE_VIE only'!B76</f>
        <v>-91.085221459905441</v>
      </c>
      <c r="C76" s="5">
        <f>'DE_VIE only'!C76</f>
        <v>-92.516669965627486</v>
      </c>
      <c r="D76" s="5">
        <f>'DE_VIE only'!D76</f>
        <v>-76.264549361975639</v>
      </c>
      <c r="E76" s="5">
        <f>'DE_VIE only'!E76</f>
        <v>1348.6993394764741</v>
      </c>
      <c r="F76" s="5">
        <f>'DE_VIE only'!F76</f>
        <v>1198.3462188316012</v>
      </c>
      <c r="G76" s="5">
        <f>'DE_VIE only'!G76</f>
        <v>341.24269465737325</v>
      </c>
      <c r="H76" s="5">
        <f>'DE_VIE only'!H76</f>
        <v>126.48323814458</v>
      </c>
      <c r="I76" s="5">
        <f>'DE_VIE only'!I76</f>
        <v>97.899208434521356</v>
      </c>
      <c r="J76" s="5">
        <f>'DE_VIE only'!J76</f>
        <v>170.14948751549807</v>
      </c>
      <c r="K76" s="5">
        <f>'DE_VIE only'!K76</f>
        <v>339.48976310429845</v>
      </c>
      <c r="L76" s="5">
        <f>'DE_VIE only'!L76</f>
        <v>533.6698637051993</v>
      </c>
      <c r="M76" s="5">
        <f>'DE_VIE only'!M76</f>
        <v>312.11949219292967</v>
      </c>
      <c r="N76" s="5">
        <f>'DE_VIE only'!N76</f>
        <v>24.621805781345252</v>
      </c>
    </row>
    <row r="77" spans="1:14" x14ac:dyDescent="0.3">
      <c r="A77" s="2" t="s">
        <v>46</v>
      </c>
      <c r="B77" s="5">
        <f>'DE_VIE only'!B77</f>
        <v>-88.898888623270949</v>
      </c>
      <c r="C77" s="5">
        <f>'DE_VIE only'!C77</f>
        <v>-90.87812716125778</v>
      </c>
      <c r="D77" s="5">
        <f>'DE_VIE only'!D77</f>
        <v>-62.063603864605895</v>
      </c>
      <c r="E77" s="5">
        <f>'DE_VIE only'!E77</f>
        <v>27554.320987654319</v>
      </c>
      <c r="F77" s="5">
        <f>'DE_VIE only'!F77</f>
        <v>30352.542372881355</v>
      </c>
      <c r="G77" s="5">
        <f>'DE_VIE only'!G77</f>
        <v>989.56984273820547</v>
      </c>
      <c r="H77" s="5">
        <f>'DE_VIE only'!H77</f>
        <v>310.7122086520825</v>
      </c>
      <c r="I77" s="5">
        <f>'DE_VIE only'!I77</f>
        <v>245.9541090023892</v>
      </c>
      <c r="J77" s="5">
        <f>'DE_VIE only'!J77</f>
        <v>223.04695509534551</v>
      </c>
      <c r="K77" s="5">
        <f>'DE_VIE only'!K77</f>
        <v>253.50355553707323</v>
      </c>
      <c r="L77" s="5">
        <f>'DE_VIE only'!L77</f>
        <v>476.52910469811883</v>
      </c>
      <c r="M77" s="5">
        <f>'DE_VIE only'!M77</f>
        <v>299.87564122493393</v>
      </c>
      <c r="N77" s="5">
        <f>'DE_VIE only'!N77</f>
        <v>67.935559759831122</v>
      </c>
    </row>
    <row r="78" spans="1:14" x14ac:dyDescent="0.3">
      <c r="A78" s="2" t="s">
        <v>47</v>
      </c>
      <c r="B78" s="5">
        <f>'DE_VIE only'!B78</f>
        <v>-80.863279848259609</v>
      </c>
      <c r="C78" s="5">
        <f>'DE_VIE only'!C78</f>
        <v>-84.935845815214478</v>
      </c>
      <c r="D78" s="5">
        <f>'DE_VIE only'!D78</f>
        <v>-62.983109075293441</v>
      </c>
      <c r="E78" s="5">
        <f>'DE_VIE only'!E78</f>
        <v>421.77083333333331</v>
      </c>
      <c r="F78" s="5">
        <f>'DE_VIE only'!F78</f>
        <v>444.1424554826616</v>
      </c>
      <c r="G78" s="5">
        <f>'DE_VIE only'!G78</f>
        <v>235.18141051773341</v>
      </c>
      <c r="H78" s="5">
        <f>'DE_VIE only'!H78</f>
        <v>77.536610878661079</v>
      </c>
      <c r="I78" s="5">
        <f>'DE_VIE only'!I78</f>
        <v>45.511720983419089</v>
      </c>
      <c r="J78" s="5">
        <f>'DE_VIE only'!J78</f>
        <v>57.193358328869849</v>
      </c>
      <c r="K78" s="5">
        <f>'DE_VIE only'!K78</f>
        <v>108.03034640709993</v>
      </c>
      <c r="L78" s="5">
        <f>'DE_VIE only'!L78</f>
        <v>192.15917117965625</v>
      </c>
      <c r="M78" s="5">
        <f>'DE_VIE only'!M78</f>
        <v>185.72479764532744</v>
      </c>
      <c r="N78" s="5">
        <f>'DE_VIE only'!N78</f>
        <v>16.36107634543178</v>
      </c>
    </row>
    <row r="79" spans="1:14" x14ac:dyDescent="0.3">
      <c r="A79" s="2" t="s">
        <v>48</v>
      </c>
      <c r="B79" s="5">
        <f>'DE_VIE only'!B79</f>
        <v>-3.0539144102296301</v>
      </c>
      <c r="C79" s="5">
        <f>'DE_VIE only'!C79</f>
        <v>-10.952954122483948</v>
      </c>
      <c r="D79" s="5">
        <f>'DE_VIE only'!D79</f>
        <v>-2.694963955287244</v>
      </c>
      <c r="E79" s="5">
        <f>'DE_VIE only'!E79</f>
        <v>49.96706485009237</v>
      </c>
      <c r="F79" s="5">
        <f>'DE_VIE only'!F79</f>
        <v>40.33256449018976</v>
      </c>
      <c r="G79" s="5">
        <f>'DE_VIE only'!G79</f>
        <v>48.057715536323499</v>
      </c>
      <c r="H79" s="5">
        <f>'DE_VIE only'!H79</f>
        <v>36.881969390858529</v>
      </c>
      <c r="I79" s="5">
        <f>'DE_VIE only'!I79</f>
        <v>26.172149307406411</v>
      </c>
      <c r="J79" s="5">
        <f>'DE_VIE only'!J79</f>
        <v>18.112314727483781</v>
      </c>
      <c r="K79" s="5">
        <f>'DE_VIE only'!K79</f>
        <v>26.316779059454866</v>
      </c>
      <c r="L79" s="5">
        <f>'DE_VIE only'!L79</f>
        <v>17.742821040330913</v>
      </c>
      <c r="M79" s="5">
        <f>'DE_VIE only'!M79</f>
        <v>21.759771410693276</v>
      </c>
      <c r="N79" s="5">
        <f>'DE_VIE only'!N79</f>
        <v>19.923695462485512</v>
      </c>
    </row>
    <row r="80" spans="1:14" x14ac:dyDescent="0.3">
      <c r="A80" s="11" t="s">
        <v>55</v>
      </c>
      <c r="B80" s="5">
        <f>'DE_VIE only'!B80</f>
        <v>-78.629468478800561</v>
      </c>
      <c r="C80" s="5">
        <f>'DE_VIE only'!C80</f>
        <v>-81.219856877338202</v>
      </c>
      <c r="D80" s="5">
        <f>'DE_VIE only'!D80</f>
        <v>-59.979324693905141</v>
      </c>
      <c r="E80" s="5">
        <f>'DE_VIE only'!E80</f>
        <v>171.77073254026979</v>
      </c>
      <c r="F80" s="5">
        <f>'DE_VIE only'!F80</f>
        <v>177.31977159172021</v>
      </c>
      <c r="G80" s="5">
        <f>'DE_VIE only'!G80</f>
        <v>182.58582074357616</v>
      </c>
      <c r="H80" s="5">
        <f>'DE_VIE only'!H80</f>
        <v>83.563233251451166</v>
      </c>
      <c r="I80" s="5">
        <f>'DE_VIE only'!I80</f>
        <v>57.569945590101938</v>
      </c>
      <c r="J80" s="5">
        <f>'DE_VIE only'!J80</f>
        <v>72.589096541344603</v>
      </c>
      <c r="K80" s="5">
        <f>'DE_VIE only'!K80</f>
        <v>125.96845621353646</v>
      </c>
      <c r="L80" s="5">
        <f>'DE_VIE only'!L80</f>
        <v>181.97277996329763</v>
      </c>
      <c r="M80" s="5">
        <f>'DE_VIE only'!M80</f>
        <v>175.71863560915014</v>
      </c>
      <c r="N80" s="5">
        <f>'DE_VIE only'!N80</f>
        <v>18.698561895999212</v>
      </c>
    </row>
    <row r="81" spans="1:14" x14ac:dyDescent="0.3">
      <c r="A81" s="2" t="s">
        <v>58</v>
      </c>
      <c r="B81" s="5">
        <f>'DE_VIE only'!B81</f>
        <v>3.5072333294979003</v>
      </c>
      <c r="C81" s="5">
        <f>'DE_VIE only'!C81</f>
        <v>3.0308874447236995</v>
      </c>
      <c r="D81" s="5">
        <f>'DE_VIE only'!D81</f>
        <v>7.8609402185720576</v>
      </c>
      <c r="E81" s="5">
        <f>'DE_VIE only'!E81</f>
        <v>30.72791750583001</v>
      </c>
      <c r="F81" s="5">
        <f>'DE_VIE only'!F81</f>
        <v>33.640950373613236</v>
      </c>
      <c r="G81" s="5">
        <f>'DE_VIE only'!G81</f>
        <v>13.462552529094303</v>
      </c>
      <c r="H81" s="5">
        <f>'DE_VIE only'!H81</f>
        <v>9.389905501614555</v>
      </c>
      <c r="I81" s="5">
        <f>'DE_VIE only'!I81</f>
        <v>9.210513567832038</v>
      </c>
      <c r="J81" s="5">
        <f>'DE_VIE only'!J81</f>
        <v>2.9195115796420801</v>
      </c>
      <c r="K81" s="5">
        <f>'DE_VIE only'!K81</f>
        <v>-3.8249606682247794</v>
      </c>
      <c r="L81" s="5">
        <f>'DE_VIE only'!L81</f>
        <v>-1.4442385618224094</v>
      </c>
      <c r="M81" s="5">
        <f>'DE_VIE only'!M81</f>
        <v>-0.3578441232538303</v>
      </c>
      <c r="N81" s="5">
        <f>'DE_VIE only'!N81</f>
        <v>5.002835218011807</v>
      </c>
    </row>
    <row r="82" spans="1:14" x14ac:dyDescent="0.3">
      <c r="A82" s="13" t="s">
        <v>60</v>
      </c>
    </row>
    <row r="84" spans="1:14" x14ac:dyDescent="0.3">
      <c r="B84" s="31">
        <v>2020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3">
      <c r="A85" s="1"/>
      <c r="B85" s="23" t="s">
        <v>32</v>
      </c>
      <c r="C85" s="23" t="s">
        <v>33</v>
      </c>
      <c r="D85" s="23" t="s">
        <v>34</v>
      </c>
      <c r="E85" s="23" t="s">
        <v>14</v>
      </c>
      <c r="F85" s="23" t="s">
        <v>35</v>
      </c>
      <c r="G85" s="23" t="s">
        <v>36</v>
      </c>
      <c r="H85" s="23" t="s">
        <v>37</v>
      </c>
      <c r="I85" s="23" t="s">
        <v>15</v>
      </c>
      <c r="J85" s="23" t="s">
        <v>16</v>
      </c>
      <c r="K85" s="23" t="s">
        <v>38</v>
      </c>
      <c r="L85" s="23" t="s">
        <v>18</v>
      </c>
      <c r="M85" s="23" t="s">
        <v>39</v>
      </c>
      <c r="N85" s="23" t="s">
        <v>40</v>
      </c>
    </row>
    <row r="86" spans="1:14" x14ac:dyDescent="0.3">
      <c r="A86" s="35" t="s">
        <v>31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</row>
    <row r="87" spans="1:14" x14ac:dyDescent="0.3">
      <c r="A87" s="2" t="s">
        <v>44</v>
      </c>
      <c r="B87" s="3">
        <f>'DE_VIE Gruppe inkl. MLA und KSC'!B137</f>
        <v>2093673</v>
      </c>
      <c r="C87" s="3">
        <f>'DE_VIE Gruppe inkl. MLA und KSC'!C137</f>
        <v>2017461</v>
      </c>
      <c r="D87" s="3">
        <f>'DE_VIE Gruppe inkl. MLA und KSC'!D137</f>
        <v>808454</v>
      </c>
      <c r="E87" s="3">
        <f>'DE_VIE only'!E87</f>
        <v>12632</v>
      </c>
      <c r="F87" s="3">
        <f>'DE_VIE only'!F87</f>
        <v>20202</v>
      </c>
      <c r="G87" s="3">
        <f>'DE_VIE only'!G87</f>
        <v>138124</v>
      </c>
      <c r="H87" s="3">
        <f>'DE_VIE only'!H87</f>
        <v>576370</v>
      </c>
      <c r="I87" s="3">
        <f>'DE_VIE only'!I87</f>
        <v>797716</v>
      </c>
      <c r="J87" s="3">
        <f>'DE_VIE only'!J87</f>
        <v>562247</v>
      </c>
      <c r="K87" s="3">
        <f>'DE_VIE only'!K87</f>
        <v>378107</v>
      </c>
      <c r="L87" s="3">
        <f>'DE_VIE only'!L87</f>
        <v>181115</v>
      </c>
      <c r="M87" s="3">
        <f>'DE_VIE only'!M87</f>
        <v>226837</v>
      </c>
      <c r="N87" s="3">
        <f>'DE_VIE Gruppe inkl. MLA und KSC'!O137</f>
        <v>7812938</v>
      </c>
    </row>
    <row r="88" spans="1:14" x14ac:dyDescent="0.3">
      <c r="A88" s="2" t="s">
        <v>45</v>
      </c>
      <c r="B88" s="3">
        <f>'DE_VIE Gruppe inkl. MLA und KSC'!B138</f>
        <v>1663642</v>
      </c>
      <c r="C88" s="3">
        <f>'DE_VIE Gruppe inkl. MLA und KSC'!C138</f>
        <v>1631827</v>
      </c>
      <c r="D88" s="3">
        <f>'DE_VIE Gruppe inkl. MLA und KSC'!D138</f>
        <v>656558</v>
      </c>
      <c r="E88" s="3">
        <f>'DE_VIE only'!E88</f>
        <v>12263</v>
      </c>
      <c r="F88" s="3">
        <f>'DE_VIE only'!F88</f>
        <v>19531</v>
      </c>
      <c r="G88" s="3">
        <f>'DE_VIE only'!G88</f>
        <v>120802</v>
      </c>
      <c r="H88" s="3">
        <f>'DE_VIE only'!H88</f>
        <v>486402</v>
      </c>
      <c r="I88" s="3">
        <f>'DE_VIE only'!I88</f>
        <v>663369</v>
      </c>
      <c r="J88" s="3">
        <f>'DE_VIE only'!J88</f>
        <v>453282</v>
      </c>
      <c r="K88" s="3">
        <f>'DE_VIE only'!K88</f>
        <v>279870</v>
      </c>
      <c r="L88" s="3">
        <f>'DE_VIE only'!L88</f>
        <v>138670</v>
      </c>
      <c r="M88" s="3">
        <f>'DE_VIE only'!M88</f>
        <v>172664</v>
      </c>
      <c r="N88" s="3">
        <f>'DE_VIE Gruppe inkl. MLA und KSC'!O138</f>
        <v>6298880</v>
      </c>
    </row>
    <row r="89" spans="1:14" x14ac:dyDescent="0.3">
      <c r="A89" s="2" t="s">
        <v>46</v>
      </c>
      <c r="B89" s="3">
        <f>'DE_VIE Gruppe inkl. MLA und KSC'!B139</f>
        <v>426678</v>
      </c>
      <c r="C89" s="3">
        <f>'DE_VIE Gruppe inkl. MLA und KSC'!C139</f>
        <v>384614</v>
      </c>
      <c r="D89" s="3">
        <f>'DE_VIE Gruppe inkl. MLA und KSC'!D139</f>
        <v>150494</v>
      </c>
      <c r="E89" s="3">
        <f>'DE_VIE only'!E89</f>
        <v>324</v>
      </c>
      <c r="F89" s="3">
        <f>'DE_VIE only'!F89</f>
        <v>472</v>
      </c>
      <c r="G89" s="3">
        <f>'DE_VIE only'!G89</f>
        <v>17296</v>
      </c>
      <c r="H89" s="3">
        <f>'DE_VIE only'!H89</f>
        <v>89412</v>
      </c>
      <c r="I89" s="3">
        <f>'DE_VIE only'!I89</f>
        <v>133098</v>
      </c>
      <c r="J89" s="3">
        <f>'DE_VIE only'!J89</f>
        <v>107294</v>
      </c>
      <c r="K89" s="3">
        <f>'DE_VIE only'!K89</f>
        <v>96188</v>
      </c>
      <c r="L89" s="3">
        <f>'DE_VIE only'!L89</f>
        <v>40612</v>
      </c>
      <c r="M89" s="3">
        <f>'DE_VIE only'!M89</f>
        <v>51464</v>
      </c>
      <c r="N89" s="3">
        <f>'DE_VIE Gruppe inkl. MLA und KSC'!O139</f>
        <v>1497946</v>
      </c>
    </row>
    <row r="90" spans="1:14" x14ac:dyDescent="0.3">
      <c r="A90" s="2" t="s">
        <v>47</v>
      </c>
      <c r="B90" s="3">
        <f>'DE_VIE Gruppe inkl. MLA und KSC'!B140</f>
        <v>19507</v>
      </c>
      <c r="C90" s="3">
        <f>'DE_VIE Gruppe inkl. MLA und KSC'!C140</f>
        <v>18627</v>
      </c>
      <c r="D90" s="3">
        <f>'DE_VIE Gruppe inkl. MLA und KSC'!D140</f>
        <v>10479</v>
      </c>
      <c r="E90" s="3">
        <f>'DE_VIE only'!E90</f>
        <v>960</v>
      </c>
      <c r="F90" s="3">
        <f>'DE_VIE only'!F90</f>
        <v>1067</v>
      </c>
      <c r="G90" s="3">
        <f>'DE_VIE only'!G90</f>
        <v>2453</v>
      </c>
      <c r="H90" s="3">
        <f>'DE_VIE only'!H90</f>
        <v>7648</v>
      </c>
      <c r="I90" s="3">
        <f>'DE_VIE only'!I90</f>
        <v>10494</v>
      </c>
      <c r="J90" s="3">
        <f>'DE_VIE only'!J90</f>
        <v>9335</v>
      </c>
      <c r="K90" s="3">
        <f>'DE_VIE only'!K90</f>
        <v>6986</v>
      </c>
      <c r="L90" s="3">
        <f>'DE_VIE only'!L90</f>
        <v>4247</v>
      </c>
      <c r="M90" s="3">
        <f>'DE_VIE only'!M90</f>
        <v>4077</v>
      </c>
      <c r="N90" s="3">
        <f>'DE_VIE Gruppe inkl. MLA und KSC'!O140</f>
        <v>95880</v>
      </c>
    </row>
    <row r="91" spans="1:14" x14ac:dyDescent="0.3">
      <c r="A91" s="2" t="s">
        <v>48</v>
      </c>
      <c r="B91" s="6">
        <f>'DE_VIE Gruppe inkl. MLA und KSC'!B141</f>
        <v>20356489.949999999</v>
      </c>
      <c r="C91" s="6">
        <f>'DE_VIE Gruppe inkl. MLA und KSC'!C141</f>
        <v>20824035</v>
      </c>
      <c r="D91" s="6">
        <f>'DE_VIE Gruppe inkl. MLA und KSC'!D141</f>
        <v>22143747</v>
      </c>
      <c r="E91" s="6">
        <f>'DE_VIE only'!E91</f>
        <v>14538631.26</v>
      </c>
      <c r="F91" s="6">
        <f>'DE_VIE only'!F91</f>
        <v>15545000</v>
      </c>
      <c r="G91" s="6">
        <f>'DE_VIE only'!G91</f>
        <v>14422685</v>
      </c>
      <c r="H91" s="6">
        <f>'DE_VIE only'!H91</f>
        <v>15846510.439999999</v>
      </c>
      <c r="I91" s="6">
        <f>'DE_VIE only'!I91</f>
        <v>16048856.9</v>
      </c>
      <c r="J91" s="6">
        <f>'DE_VIE only'!J91</f>
        <v>18152517</v>
      </c>
      <c r="K91" s="6">
        <f>'DE_VIE only'!K91</f>
        <v>19536989</v>
      </c>
      <c r="L91" s="6">
        <f>'DE_VIE only'!L91</f>
        <v>20805034</v>
      </c>
      <c r="M91" s="6">
        <f>'DE_VIE only'!M91</f>
        <v>19667495.670000002</v>
      </c>
      <c r="N91" s="6">
        <f>'DE_VIE Gruppe inkl. MLA und KSC'!O141</f>
        <v>217887991.22000003</v>
      </c>
    </row>
    <row r="92" spans="1:14" x14ac:dyDescent="0.3">
      <c r="A92" s="11" t="s">
        <v>55</v>
      </c>
      <c r="B92" s="3">
        <v>799573</v>
      </c>
      <c r="C92" s="3">
        <f>'DE_VIE only'!C92</f>
        <v>754318</v>
      </c>
      <c r="D92" s="3">
        <f>'DE_VIE only'!D92</f>
        <v>458518</v>
      </c>
      <c r="E92" s="3">
        <f>'DE_VIE only'!E92</f>
        <v>87845</v>
      </c>
      <c r="F92" s="3">
        <f>'DE_VIE only'!F92</f>
        <v>95268</v>
      </c>
      <c r="G92" s="3">
        <f>'DE_VIE only'!G92</f>
        <v>122785</v>
      </c>
      <c r="H92" s="3">
        <f>'DE_VIE only'!H92</f>
        <v>301653</v>
      </c>
      <c r="I92" s="3">
        <f>'DE_VIE only'!I92</f>
        <v>393127</v>
      </c>
      <c r="J92" s="3">
        <f>'DE_VIE only'!J92</f>
        <v>342185</v>
      </c>
      <c r="K92" s="3">
        <f>'DE_VIE only'!K92</f>
        <v>264648</v>
      </c>
      <c r="L92" s="3">
        <f>'DE_VIE only'!L92</f>
        <v>185819</v>
      </c>
      <c r="M92" s="3">
        <f>'DE_VIE only'!M92</f>
        <v>181942</v>
      </c>
      <c r="N92" s="3">
        <f>SUM(B92:M92)</f>
        <v>3987681</v>
      </c>
    </row>
    <row r="93" spans="1:14" x14ac:dyDescent="0.3">
      <c r="A93" s="2" t="s">
        <v>56</v>
      </c>
      <c r="B93" s="5">
        <f>B89/B87*100</f>
        <v>20.379400221524566</v>
      </c>
      <c r="C93" s="5">
        <f>C89/C87*100</f>
        <v>19.064259482587271</v>
      </c>
      <c r="D93" s="5">
        <f>'DE_VIE only'!D93</f>
        <v>18.615035611178868</v>
      </c>
      <c r="E93" s="5">
        <f>'DE_VIE only'!E93</f>
        <v>2.5649145028499047</v>
      </c>
      <c r="F93" s="5">
        <f>'DE_VIE only'!F93</f>
        <v>2.3364023364023363</v>
      </c>
      <c r="G93" s="5">
        <f>'DE_VIE only'!G93</f>
        <v>12.522081607830646</v>
      </c>
      <c r="H93" s="5">
        <f>'DE_VIE only'!H93</f>
        <v>15.512951749744088</v>
      </c>
      <c r="I93" s="5">
        <f>'DE_VIE only'!I93</f>
        <v>16.684885347667592</v>
      </c>
      <c r="J93" s="5">
        <f>'DE_VIE only'!J93</f>
        <v>19.083072030619995</v>
      </c>
      <c r="K93" s="5">
        <f>'DE_VIE only'!K93</f>
        <v>25.439359757952111</v>
      </c>
      <c r="L93" s="5">
        <f>'DE_VIE only'!L93</f>
        <v>22.423322198603096</v>
      </c>
      <c r="M93" s="5">
        <f>'DE_VIE only'!M93</f>
        <v>22.687656775570122</v>
      </c>
      <c r="N93" s="5">
        <f>N89/N87*100</f>
        <v>19.172633905452724</v>
      </c>
    </row>
    <row r="94" spans="1:14" x14ac:dyDescent="0.3">
      <c r="A94" s="32" t="s">
        <v>54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</row>
    <row r="95" spans="1:14" x14ac:dyDescent="0.3">
      <c r="A95" s="2" t="s">
        <v>44</v>
      </c>
      <c r="B95" s="5">
        <f t="shared" ref="B95:C100" si="0">(B87/B107-1)*100</f>
        <v>14.350685419321296</v>
      </c>
      <c r="C95" s="5">
        <f t="shared" si="0"/>
        <v>8.2510055331149736</v>
      </c>
      <c r="D95" s="5">
        <f>'DE_VIE only'!D95</f>
        <v>-65.817184892407852</v>
      </c>
      <c r="E95" s="5">
        <f>'DE_VIE only'!E95</f>
        <v>-99.53968101264347</v>
      </c>
      <c r="F95" s="5">
        <f>'DE_VIE only'!F95</f>
        <v>-99.297849512071096</v>
      </c>
      <c r="G95" s="5">
        <f>'DE_VIE only'!G95</f>
        <v>-95.373055831918023</v>
      </c>
      <c r="H95" s="5">
        <f>'DE_VIE only'!H95</f>
        <v>-81.768520275827157</v>
      </c>
      <c r="I95" s="5">
        <f>'DE_VIE only'!I95</f>
        <v>-74.683880140398983</v>
      </c>
      <c r="J95" s="5">
        <f>'DE_VIE only'!J95</f>
        <v>-81.11624495241</v>
      </c>
      <c r="K95" s="5">
        <f>'DE_VIE only'!K95</f>
        <v>-86.724036773140426</v>
      </c>
      <c r="L95" s="5">
        <f>'DE_VIE only'!L95</f>
        <v>-92.425794828387993</v>
      </c>
      <c r="M95" s="5">
        <f>'DE_VIE only'!M95</f>
        <v>-90.804544116800528</v>
      </c>
      <c r="N95" s="5">
        <f>'DE_VIE only'!N95</f>
        <v>-75.324075034736225</v>
      </c>
    </row>
    <row r="96" spans="1:14" x14ac:dyDescent="0.3">
      <c r="A96" s="2" t="s">
        <v>45</v>
      </c>
      <c r="B96" s="5">
        <f t="shared" si="0"/>
        <v>14.882327309690368</v>
      </c>
      <c r="C96" s="5">
        <f t="shared" si="0"/>
        <v>8.3407305409179067</v>
      </c>
      <c r="D96" s="5">
        <f>'DE_VIE only'!D96</f>
        <v>-64.144516780139838</v>
      </c>
      <c r="E96" s="5">
        <f>'DE_VIE only'!E96</f>
        <v>-99.414491560666704</v>
      </c>
      <c r="F96" s="5">
        <f>'DE_VIE only'!F96</f>
        <v>-99.119677998034817</v>
      </c>
      <c r="G96" s="5">
        <f>'DE_VIE only'!G96</f>
        <v>-94.69910224112806</v>
      </c>
      <c r="H96" s="5">
        <f>'DE_VIE only'!H96</f>
        <v>-79.357137036810684</v>
      </c>
      <c r="I96" s="5">
        <f>'DE_VIE only'!I96</f>
        <v>-71.951163823174994</v>
      </c>
      <c r="J96" s="5">
        <f>'DE_VIE only'!J96</f>
        <v>-79.819063350088371</v>
      </c>
      <c r="K96" s="5">
        <f>'DE_VIE only'!K96</f>
        <v>-86.722439347920769</v>
      </c>
      <c r="L96" s="5">
        <f>'DE_VIE only'!L96</f>
        <v>-92.555258429222349</v>
      </c>
      <c r="M96" s="5">
        <f>'DE_VIE only'!M96</f>
        <v>-91.379812173524073</v>
      </c>
      <c r="N96" s="5">
        <f>'DE_VIE only'!N96</f>
        <v>-74.098205406090017</v>
      </c>
    </row>
    <row r="97" spans="1:15" x14ac:dyDescent="0.3">
      <c r="A97" s="2" t="s">
        <v>46</v>
      </c>
      <c r="B97" s="5">
        <f t="shared" si="0"/>
        <v>13.307025557137099</v>
      </c>
      <c r="C97" s="5">
        <f t="shared" si="0"/>
        <v>9.7930963609166746</v>
      </c>
      <c r="D97" s="5">
        <f>'DE_VIE only'!D97</f>
        <v>-70.61754427068081</v>
      </c>
      <c r="E97" s="5">
        <f>'DE_VIE only'!E97</f>
        <v>-99.948099380075931</v>
      </c>
      <c r="F97" s="5">
        <f>'DE_VIE only'!F97</f>
        <v>-99.925469996936684</v>
      </c>
      <c r="G97" s="5">
        <f>'DE_VIE only'!G97</f>
        <v>-97.493928979199154</v>
      </c>
      <c r="H97" s="5">
        <f>'DE_VIE only'!H97</f>
        <v>-88.677668368587405</v>
      </c>
      <c r="I97" s="5">
        <f>'DE_VIE only'!I97</f>
        <v>-82.857474047551577</v>
      </c>
      <c r="J97" s="5">
        <f>'DE_VIE only'!J97</f>
        <v>-85.164731844100686</v>
      </c>
      <c r="K97" s="5">
        <f>'DE_VIE only'!K97</f>
        <v>-86.886399144919281</v>
      </c>
      <c r="L97" s="5">
        <f>'DE_VIE only'!L97</f>
        <v>-92.23735215187358</v>
      </c>
      <c r="M97" s="5">
        <f>'DE_VIE only'!M97</f>
        <v>-88.739716436198151</v>
      </c>
      <c r="N97" s="5">
        <f>'DE_VIE only'!N97</f>
        <v>-79.16586461162548</v>
      </c>
    </row>
    <row r="98" spans="1:15" x14ac:dyDescent="0.3">
      <c r="A98" s="2" t="s">
        <v>47</v>
      </c>
      <c r="B98" s="5">
        <f t="shared" si="0"/>
        <v>7.3523746629244435</v>
      </c>
      <c r="C98" s="5">
        <f t="shared" si="0"/>
        <v>7.9012917801077442</v>
      </c>
      <c r="D98" s="5">
        <f>'DE_VIE only'!D98</f>
        <v>-49.882825577502508</v>
      </c>
      <c r="E98" s="5">
        <f>'DE_VIE only'!E98</f>
        <v>-95.797215655371687</v>
      </c>
      <c r="F98" s="5">
        <f>'DE_VIE only'!F98</f>
        <v>-95.6229232473233</v>
      </c>
      <c r="G98" s="5">
        <f>'DE_VIE only'!G98</f>
        <v>-89.914066033469027</v>
      </c>
      <c r="H98" s="5">
        <f>'DE_VIE only'!H98</f>
        <v>-69.613413325916795</v>
      </c>
      <c r="I98" s="5">
        <f>'DE_VIE only'!I98</f>
        <v>-57.507288629737609</v>
      </c>
      <c r="J98" s="5">
        <f>'DE_VIE only'!J98</f>
        <v>-61.474970079650035</v>
      </c>
      <c r="K98" s="5">
        <f>'DE_VIE only'!K98</f>
        <v>-70.34427134185168</v>
      </c>
      <c r="L98" s="5">
        <f>'DE_VIE only'!L98</f>
        <v>-79.383495145631073</v>
      </c>
      <c r="M98" s="5">
        <f>'DE_VIE only'!M98</f>
        <v>-80.271944256266337</v>
      </c>
      <c r="N98" s="5">
        <f>'DE_VIE only'!N98</f>
        <v>-64.063237906762311</v>
      </c>
    </row>
    <row r="99" spans="1:15" x14ac:dyDescent="0.3">
      <c r="A99" s="2" t="s">
        <v>48</v>
      </c>
      <c r="B99" s="5">
        <f t="shared" si="0"/>
        <v>-4.0949089009426505</v>
      </c>
      <c r="C99" s="5">
        <f t="shared" si="0"/>
        <v>2.9925259007467675</v>
      </c>
      <c r="D99" s="5">
        <f>'DE_VIE only'!D99</f>
        <v>-12.11635725311192</v>
      </c>
      <c r="E99" s="5">
        <f>'DE_VIE only'!E99</f>
        <v>-38.226184442585186</v>
      </c>
      <c r="F99" s="5">
        <f>'DE_VIE only'!F99</f>
        <v>-34.302408603067171</v>
      </c>
      <c r="G99" s="5">
        <f>'DE_VIE only'!G99</f>
        <v>-34.875186793212563</v>
      </c>
      <c r="H99" s="5">
        <f>'DE_VIE only'!H99</f>
        <v>-32.128279383698697</v>
      </c>
      <c r="I99" s="5">
        <f>'DE_VIE only'!I99</f>
        <v>-31.924508810060892</v>
      </c>
      <c r="J99" s="5">
        <f>'DE_VIE only'!J99</f>
        <v>-27.137368581308962</v>
      </c>
      <c r="K99" s="5">
        <f>'DE_VIE only'!K99</f>
        <v>-26.680715938379397</v>
      </c>
      <c r="L99" s="5">
        <f>'DE_VIE only'!L99</f>
        <v>-21.803286439266188</v>
      </c>
      <c r="M99" s="5">
        <f>'DE_VIE only'!M99</f>
        <v>-13.48544226881565</v>
      </c>
      <c r="N99" s="5">
        <f>'DE_VIE only'!N99</f>
        <v>-23.226443211322724</v>
      </c>
    </row>
    <row r="100" spans="1:15" x14ac:dyDescent="0.3">
      <c r="A100" s="11" t="s">
        <v>55</v>
      </c>
      <c r="B100" s="5">
        <f t="shared" si="0"/>
        <v>7.3226418690555128</v>
      </c>
      <c r="C100" s="5">
        <f t="shared" si="0"/>
        <v>7.2094236298541947</v>
      </c>
      <c r="D100" s="5">
        <f>'DE_VIE only'!D100</f>
        <v>-46.591855490339739</v>
      </c>
      <c r="E100" s="5">
        <f>'DE_VIE only'!E100</f>
        <v>-90.686176799891427</v>
      </c>
      <c r="F100" s="5">
        <f>'DE_VIE only'!F100</f>
        <v>-90.36380022394242</v>
      </c>
      <c r="G100" s="5">
        <f>'DE_VIE only'!G100</f>
        <v>-87.428882088371012</v>
      </c>
      <c r="H100" s="5">
        <f>'DE_VIE only'!H100</f>
        <v>-70.570754850435762</v>
      </c>
      <c r="I100" s="5">
        <f>'DE_VIE only'!I100</f>
        <v>-60.882496343247198</v>
      </c>
      <c r="J100" s="5">
        <f>'DE_VIE only'!J100</f>
        <v>-64.98877586309213</v>
      </c>
      <c r="K100" s="5">
        <f>'DE_VIE only'!K100</f>
        <v>-72.56677989714926</v>
      </c>
      <c r="L100" s="5">
        <f>'DE_VIE only'!L100</f>
        <v>-77.86024067675443</v>
      </c>
      <c r="M100" s="5">
        <f>'DE_VIE only'!M100</f>
        <v>-78.622723534249801</v>
      </c>
      <c r="N100" s="5">
        <f>'DE_VIE only'!N100</f>
        <v>-63.342199445419077</v>
      </c>
    </row>
    <row r="101" spans="1:15" x14ac:dyDescent="0.3">
      <c r="A101" s="2" t="s">
        <v>58</v>
      </c>
      <c r="B101" s="5">
        <f>B93-B113</f>
        <v>-0.18771264996156134</v>
      </c>
      <c r="C101" s="5">
        <f>C93-C113</f>
        <v>0.26776564885544474</v>
      </c>
      <c r="D101" s="5">
        <f>'DE_VIE only'!D101</f>
        <v>-3.0412318696643474</v>
      </c>
      <c r="E101" s="5">
        <f>'DE_VIE only'!E101</f>
        <v>-20.183924496284263</v>
      </c>
      <c r="F101" s="5">
        <f>'DE_VIE only'!F101</f>
        <v>-19.674948436112654</v>
      </c>
      <c r="G101" s="5">
        <f>'DE_VIE only'!G101</f>
        <v>-10.597363925314426</v>
      </c>
      <c r="H101" s="5">
        <f>'DE_VIE only'!H101</f>
        <v>-9.4663612128674135</v>
      </c>
      <c r="I101" s="5">
        <f>'DE_VIE only'!I101</f>
        <v>-7.9553898648032906</v>
      </c>
      <c r="J101" s="5">
        <f>'DE_VIE only'!J101</f>
        <v>-5.2076960225644662</v>
      </c>
      <c r="K101" s="5">
        <f>'DE_VIE only'!K101</f>
        <v>-0.31497029934660148</v>
      </c>
      <c r="L101" s="5">
        <f>'DE_VIE only'!L101</f>
        <v>0.54433885629243051</v>
      </c>
      <c r="M101" s="5">
        <f>'DE_VIE only'!M101</f>
        <v>4.16029502745371</v>
      </c>
      <c r="N101" s="5">
        <f>'DE_VIE only'!N101</f>
        <v>-3.888654174282987</v>
      </c>
    </row>
    <row r="102" spans="1:15" x14ac:dyDescent="0.3">
      <c r="A102" s="13" t="s">
        <v>57</v>
      </c>
    </row>
    <row r="103" spans="1:15" x14ac:dyDescent="0.3">
      <c r="H103" s="14">
        <f>SUM(H107:M107)</f>
        <v>16995934</v>
      </c>
      <c r="I103">
        <f>H103/H123-1</f>
        <v>0.11837553545990009</v>
      </c>
      <c r="K103">
        <f>K107/K127-1</f>
        <v>0.10220587694628525</v>
      </c>
    </row>
    <row r="104" spans="1:15" x14ac:dyDescent="0.3">
      <c r="B104" s="31">
        <v>2019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5" x14ac:dyDescent="0.3">
      <c r="A105" s="1"/>
      <c r="B105" s="23" t="s">
        <v>32</v>
      </c>
      <c r="C105" s="23" t="s">
        <v>33</v>
      </c>
      <c r="D105" s="23" t="s">
        <v>34</v>
      </c>
      <c r="E105" s="23" t="s">
        <v>14</v>
      </c>
      <c r="F105" s="23" t="s">
        <v>35</v>
      </c>
      <c r="G105" s="23" t="s">
        <v>36</v>
      </c>
      <c r="H105" s="23" t="s">
        <v>37</v>
      </c>
      <c r="I105" s="23" t="s">
        <v>15</v>
      </c>
      <c r="J105" s="23" t="s">
        <v>16</v>
      </c>
      <c r="K105" s="23" t="s">
        <v>38</v>
      </c>
      <c r="L105" s="23" t="s">
        <v>18</v>
      </c>
      <c r="M105" s="23" t="s">
        <v>39</v>
      </c>
      <c r="N105" s="23" t="s">
        <v>40</v>
      </c>
    </row>
    <row r="106" spans="1:15" x14ac:dyDescent="0.3">
      <c r="A106" s="32" t="s">
        <v>31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</row>
    <row r="107" spans="1:15" x14ac:dyDescent="0.3">
      <c r="A107" s="2" t="s">
        <v>44</v>
      </c>
      <c r="B107" s="3">
        <f>'DE_VIE Gruppe inkl. MLA und KSC'!B166</f>
        <v>1830923</v>
      </c>
      <c r="C107" s="3">
        <f>'DE_VIE Gruppe inkl. MLA und KSC'!C166</f>
        <v>1863688</v>
      </c>
      <c r="D107" s="3">
        <f>'DE_VIE Gruppe inkl. MLA und KSC'!D166</f>
        <v>2365089</v>
      </c>
      <c r="E107" s="3">
        <f>'DE_VIE Gruppe inkl. MLA und KSC'!E166</f>
        <v>2744184</v>
      </c>
      <c r="F107" s="3">
        <f>'DE_VIE Gruppe inkl. MLA und KSC'!F166</f>
        <v>2877161</v>
      </c>
      <c r="G107" s="3">
        <f>'DE_VIE Gruppe inkl. MLA und KSC'!G166</f>
        <v>2985210</v>
      </c>
      <c r="H107" s="3">
        <f>'DE_VIE Gruppe inkl. MLA und KSC'!H166</f>
        <v>3161400</v>
      </c>
      <c r="I107" s="3">
        <f>'DE_VIE Gruppe inkl. MLA und KSC'!I166</f>
        <v>3151020</v>
      </c>
      <c r="J107" s="3">
        <f>'DE_VIE Gruppe inkl. MLA und KSC'!J166</f>
        <v>2977411</v>
      </c>
      <c r="K107" s="3">
        <f>'DE_VIE Gruppe inkl. MLA und KSC'!K166</f>
        <v>2848057</v>
      </c>
      <c r="L107" s="3">
        <f>'DE_VIE Gruppe inkl. MLA und KSC'!L166</f>
        <v>2391208</v>
      </c>
      <c r="M107" s="3">
        <f>'DE_VIE Gruppe inkl. MLA und KSC'!M166</f>
        <v>2466838</v>
      </c>
      <c r="N107" s="3">
        <f>'DE_VIE Gruppe inkl. MLA und KSC'!O166</f>
        <v>31662189</v>
      </c>
      <c r="O107">
        <f>N107/N127-1</f>
        <v>0.17105622116297736</v>
      </c>
    </row>
    <row r="108" spans="1:15" x14ac:dyDescent="0.3">
      <c r="A108" s="2" t="s">
        <v>45</v>
      </c>
      <c r="B108" s="3">
        <f>'DE_VIE Gruppe inkl. MLA und KSC'!B167</f>
        <v>1448127</v>
      </c>
      <c r="C108" s="3">
        <f>'DE_VIE Gruppe inkl. MLA und KSC'!C167</f>
        <v>1506199</v>
      </c>
      <c r="D108" s="3">
        <f>'DE_VIE Gruppe inkl. MLA und KSC'!D167</f>
        <v>1831123</v>
      </c>
      <c r="E108" s="3">
        <f>'DE_VIE Gruppe inkl. MLA und KSC'!E167</f>
        <v>2094419</v>
      </c>
      <c r="F108" s="3">
        <f>'DE_VIE Gruppe inkl. MLA und KSC'!F167</f>
        <v>2218620</v>
      </c>
      <c r="G108" s="3">
        <f>'DE_VIE Gruppe inkl. MLA und KSC'!G167</f>
        <v>2278897</v>
      </c>
      <c r="H108" s="3">
        <f>'DE_VIE Gruppe inkl. MLA und KSC'!H167</f>
        <v>2356272</v>
      </c>
      <c r="I108" s="3">
        <f>'DE_VIE Gruppe inkl. MLA und KSC'!I167</f>
        <v>2365050</v>
      </c>
      <c r="J108" s="3">
        <f>'DE_VIE Gruppe inkl. MLA und KSC'!J167</f>
        <v>2246090</v>
      </c>
      <c r="K108" s="3">
        <f>'DE_VIE Gruppe inkl. MLA und KSC'!K167</f>
        <v>2107842</v>
      </c>
      <c r="L108" s="3">
        <f>'DE_VIE Gruppe inkl. MLA und KSC'!L167</f>
        <v>1862657</v>
      </c>
      <c r="M108" s="3">
        <f>'DE_VIE Gruppe inkl. MLA und KSC'!M167</f>
        <v>2003019</v>
      </c>
      <c r="N108" s="3">
        <f>'DE_VIE Gruppe inkl. MLA und KSC'!O167</f>
        <v>24318315</v>
      </c>
    </row>
    <row r="109" spans="1:15" x14ac:dyDescent="0.3">
      <c r="A109" s="2" t="s">
        <v>46</v>
      </c>
      <c r="B109" s="3">
        <f>'DE_VIE Gruppe inkl. MLA und KSC'!B168</f>
        <v>376568</v>
      </c>
      <c r="C109" s="3">
        <f>'DE_VIE Gruppe inkl. MLA und KSC'!C168</f>
        <v>350308</v>
      </c>
      <c r="D109" s="3">
        <f>'DE_VIE Gruppe inkl. MLA und KSC'!D168</f>
        <v>512190</v>
      </c>
      <c r="E109" s="3">
        <f>'DE_VIE Gruppe inkl. MLA und KSC'!E168</f>
        <v>624270</v>
      </c>
      <c r="F109" s="3">
        <f>'DE_VIE Gruppe inkl. MLA und KSC'!F168</f>
        <v>633302</v>
      </c>
      <c r="G109" s="3">
        <f>'DE_VIE Gruppe inkl. MLA und KSC'!G168</f>
        <v>690164</v>
      </c>
      <c r="H109" s="3">
        <f>'DE_VIE Gruppe inkl. MLA und KSC'!H168</f>
        <v>789696</v>
      </c>
      <c r="I109" s="3">
        <f>'DE_VIE Gruppe inkl. MLA und KSC'!I168</f>
        <v>776420</v>
      </c>
      <c r="J109" s="3">
        <f>'DE_VIE Gruppe inkl. MLA und KSC'!J168</f>
        <v>723236</v>
      </c>
      <c r="K109" s="3">
        <f>'DE_VIE Gruppe inkl. MLA und KSC'!K168</f>
        <v>733498</v>
      </c>
      <c r="L109" s="3">
        <f>'DE_VIE Gruppe inkl. MLA und KSC'!L168</f>
        <v>523172</v>
      </c>
      <c r="M109" s="3">
        <f>'DE_VIE Gruppe inkl. MLA und KSC'!M168</f>
        <v>457040</v>
      </c>
      <c r="N109" s="3">
        <f>'DE_VIE Gruppe inkl. MLA und KSC'!O168</f>
        <v>7189864</v>
      </c>
    </row>
    <row r="110" spans="1:15" x14ac:dyDescent="0.3">
      <c r="A110" s="2" t="s">
        <v>47</v>
      </c>
      <c r="B110" s="3">
        <f>'DE_VIE Gruppe inkl. MLA und KSC'!B169</f>
        <v>18171</v>
      </c>
      <c r="C110" s="3">
        <f>'DE_VIE Gruppe inkl. MLA und KSC'!C169</f>
        <v>17263</v>
      </c>
      <c r="D110" s="3">
        <f>'DE_VIE Gruppe inkl. MLA und KSC'!D169</f>
        <v>20909</v>
      </c>
      <c r="E110" s="3">
        <f>'DE_VIE Gruppe inkl. MLA und KSC'!E169</f>
        <v>22842</v>
      </c>
      <c r="F110" s="3">
        <f>'DE_VIE Gruppe inkl. MLA und KSC'!F169</f>
        <v>24377</v>
      </c>
      <c r="G110" s="3">
        <f>'DE_VIE Gruppe inkl. MLA und KSC'!G169</f>
        <v>24321</v>
      </c>
      <c r="H110" s="3">
        <f>'DE_VIE Gruppe inkl. MLA und KSC'!H169</f>
        <v>25169</v>
      </c>
      <c r="I110" s="3">
        <f>'DE_VIE Gruppe inkl. MLA und KSC'!I169</f>
        <v>24696</v>
      </c>
      <c r="J110" s="3">
        <f>'DE_VIE Gruppe inkl. MLA und KSC'!J169</f>
        <v>24231</v>
      </c>
      <c r="K110" s="3">
        <f>'DE_VIE Gruppe inkl. MLA und KSC'!K169</f>
        <v>23557</v>
      </c>
      <c r="L110" s="3">
        <f>'DE_VIE Gruppe inkl. MLA und KSC'!L169</f>
        <v>20600</v>
      </c>
      <c r="M110" s="3">
        <f>'DE_VIE Gruppe inkl. MLA und KSC'!M169</f>
        <v>20666</v>
      </c>
      <c r="N110" s="3">
        <f>'DE_VIE Gruppe inkl. MLA und KSC'!O169</f>
        <v>266802</v>
      </c>
    </row>
    <row r="111" spans="1:15" x14ac:dyDescent="0.3">
      <c r="A111" s="2" t="s">
        <v>48</v>
      </c>
      <c r="B111" s="6">
        <f>'DE_VIE Gruppe inkl. MLA und KSC'!B170</f>
        <v>21225661.450000003</v>
      </c>
      <c r="C111" s="6">
        <f>'DE_VIE Gruppe inkl. MLA und KSC'!C170</f>
        <v>20218976.879999999</v>
      </c>
      <c r="D111" s="6">
        <f>'DE_VIE Gruppe inkl. MLA und KSC'!D170</f>
        <v>25196664.939999998</v>
      </c>
      <c r="E111" s="6">
        <f>'DE_VIE Gruppe inkl. MLA und KSC'!E170</f>
        <v>23535265.109999999</v>
      </c>
      <c r="F111" s="6">
        <f>'DE_VIE Gruppe inkl. MLA und KSC'!F170</f>
        <v>23661445.829999998</v>
      </c>
      <c r="G111" s="6">
        <f>'DE_VIE Gruppe inkl. MLA und KSC'!G170</f>
        <v>22146220.91</v>
      </c>
      <c r="H111" s="6">
        <f>'DE_VIE Gruppe inkl. MLA und KSC'!H170</f>
        <v>23347736.43</v>
      </c>
      <c r="I111" s="6">
        <f>'DE_VIE Gruppe inkl. MLA und KSC'!I170</f>
        <v>23575087.920000002</v>
      </c>
      <c r="J111" s="6">
        <f>'DE_VIE Gruppe inkl. MLA und KSC'!J170</f>
        <v>24913342.609999999</v>
      </c>
      <c r="K111" s="6">
        <f>'DE_VIE Gruppe inkl. MLA und KSC'!K170</f>
        <v>26646453.59</v>
      </c>
      <c r="L111" s="6">
        <f>'DE_VIE Gruppe inkl. MLA und KSC'!L170</f>
        <v>26606020.960000001</v>
      </c>
      <c r="M111" s="6">
        <f>'DE_VIE Gruppe inkl. MLA und KSC'!M170</f>
        <v>22733163.280000001</v>
      </c>
      <c r="N111" s="6">
        <f>'DE_VIE Gruppe inkl. MLA und KSC'!O170</f>
        <v>283806039.91000009</v>
      </c>
    </row>
    <row r="112" spans="1:15" x14ac:dyDescent="0.3">
      <c r="A112" s="11" t="s">
        <v>55</v>
      </c>
      <c r="B112" s="3">
        <v>745018</v>
      </c>
      <c r="C112" s="3">
        <f>703.593*$B$160</f>
        <v>703593</v>
      </c>
      <c r="D112" s="3">
        <f>858.517*$B$160</f>
        <v>858517</v>
      </c>
      <c r="E112" s="3">
        <f>943.168*1000</f>
        <v>943168</v>
      </c>
      <c r="F112" s="3">
        <f>988.647*1000</f>
        <v>988647</v>
      </c>
      <c r="G112" s="3">
        <f>976.723*1000</f>
        <v>976723</v>
      </c>
      <c r="H112" s="3">
        <f>1025.011*1000</f>
        <v>1025011</v>
      </c>
      <c r="I112" s="3">
        <f>1004.99*1000</f>
        <v>1004990</v>
      </c>
      <c r="J112" s="3">
        <f>977.358*1000</f>
        <v>977358</v>
      </c>
      <c r="K112" s="3">
        <f>964.699*1000</f>
        <v>964699</v>
      </c>
      <c r="L112" s="3">
        <f>839.3*1000</f>
        <v>839300</v>
      </c>
      <c r="M112" s="3">
        <f>851.1*1000</f>
        <v>851100</v>
      </c>
      <c r="N112" s="3">
        <f>10878.124*1000</f>
        <v>10878124</v>
      </c>
    </row>
    <row r="113" spans="1:14" x14ac:dyDescent="0.3">
      <c r="A113" s="2" t="s">
        <v>56</v>
      </c>
      <c r="B113" s="5">
        <f>B109/B107*100</f>
        <v>20.567112871486128</v>
      </c>
      <c r="C113" s="5">
        <f t="shared" ref="C113:N113" si="1">C109/C107*100</f>
        <v>18.796493833731827</v>
      </c>
      <c r="D113" s="5">
        <f t="shared" si="1"/>
        <v>21.656267480843216</v>
      </c>
      <c r="E113" s="5">
        <f t="shared" si="1"/>
        <v>22.748838999134168</v>
      </c>
      <c r="F113" s="5">
        <f t="shared" si="1"/>
        <v>22.011350772514991</v>
      </c>
      <c r="G113" s="5">
        <f t="shared" si="1"/>
        <v>23.119445533145072</v>
      </c>
      <c r="H113" s="5">
        <f t="shared" si="1"/>
        <v>24.979312962611502</v>
      </c>
      <c r="I113" s="5">
        <f t="shared" si="1"/>
        <v>24.640275212470883</v>
      </c>
      <c r="J113" s="5">
        <f t="shared" si="1"/>
        <v>24.290768053184461</v>
      </c>
      <c r="K113" s="5">
        <f t="shared" si="1"/>
        <v>25.754330057298713</v>
      </c>
      <c r="L113" s="5">
        <f t="shared" si="1"/>
        <v>21.878983342310665</v>
      </c>
      <c r="M113" s="5">
        <f t="shared" si="1"/>
        <v>18.527361748116412</v>
      </c>
      <c r="N113" s="5">
        <f t="shared" si="1"/>
        <v>22.708044601717209</v>
      </c>
    </row>
    <row r="114" spans="1:14" x14ac:dyDescent="0.3">
      <c r="A114" s="32" t="s">
        <v>54</v>
      </c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</row>
    <row r="115" spans="1:14" x14ac:dyDescent="0.3">
      <c r="A115" s="2" t="s">
        <v>44</v>
      </c>
      <c r="B115" s="5">
        <f t="shared" ref="B115:B120" si="2">(B107/B127-1)*100</f>
        <v>24.369753036522489</v>
      </c>
      <c r="C115" s="5">
        <f t="shared" ref="C115:N120" si="3">(C107/C127-1)*100</f>
        <v>25.633530893225974</v>
      </c>
      <c r="D115" s="5">
        <f t="shared" si="3"/>
        <v>23.923062655028993</v>
      </c>
      <c r="E115" s="5">
        <f t="shared" si="3"/>
        <v>26.590532917789943</v>
      </c>
      <c r="F115" s="5">
        <f t="shared" si="3"/>
        <v>24.374423444196314</v>
      </c>
      <c r="G115" s="5">
        <f t="shared" si="3"/>
        <v>19.659733303831374</v>
      </c>
      <c r="H115" s="5">
        <f t="shared" si="3"/>
        <v>15.783536719356594</v>
      </c>
      <c r="I115" s="5">
        <f t="shared" si="3"/>
        <v>13.216821232456621</v>
      </c>
      <c r="J115" s="5">
        <f t="shared" si="3"/>
        <v>10.424167575305777</v>
      </c>
      <c r="K115" s="5">
        <f t="shared" si="3"/>
        <v>10.220587694628524</v>
      </c>
      <c r="L115" s="5">
        <f t="shared" si="3"/>
        <v>9.0552197378706687</v>
      </c>
      <c r="M115" s="5">
        <f t="shared" si="3"/>
        <v>11.600874226557867</v>
      </c>
      <c r="N115" s="5">
        <f>'DE_VIE Gruppe inkl. MLA und KSC'!P166</f>
        <v>17.105622116297738</v>
      </c>
    </row>
    <row r="116" spans="1:14" x14ac:dyDescent="0.3">
      <c r="A116" s="2" t="s">
        <v>45</v>
      </c>
      <c r="B116" s="5">
        <f t="shared" si="2"/>
        <v>30.583063563486835</v>
      </c>
      <c r="C116" s="5">
        <f t="shared" si="3"/>
        <v>30.59962975648034</v>
      </c>
      <c r="D116" s="5">
        <f t="shared" si="3"/>
        <v>27.544573172303167</v>
      </c>
      <c r="E116" s="5">
        <f t="shared" si="3"/>
        <v>32.236611985286402</v>
      </c>
      <c r="F116" s="5">
        <f t="shared" si="3"/>
        <v>29.495621843040066</v>
      </c>
      <c r="G116" s="5">
        <f t="shared" si="3"/>
        <v>25.40505351829627</v>
      </c>
      <c r="H116" s="5">
        <f t="shared" si="3"/>
        <v>19.030989444544065</v>
      </c>
      <c r="I116" s="5">
        <f t="shared" si="3"/>
        <v>17.806954099595341</v>
      </c>
      <c r="J116" s="5">
        <f t="shared" si="3"/>
        <v>11.981656883205716</v>
      </c>
      <c r="K116" s="5">
        <f t="shared" si="3"/>
        <v>9.8809568492036703</v>
      </c>
      <c r="L116" s="5">
        <f t="shared" si="3"/>
        <v>7.7836061210141416</v>
      </c>
      <c r="M116" s="5">
        <f t="shared" si="3"/>
        <v>10.54310753981833</v>
      </c>
      <c r="N116" s="5">
        <f>'DE_VIE Gruppe inkl. MLA und KSC'!P167</f>
        <v>20.010431563627627</v>
      </c>
    </row>
    <row r="117" spans="1:14" x14ac:dyDescent="0.3">
      <c r="A117" s="2" t="s">
        <v>46</v>
      </c>
      <c r="B117" s="5">
        <f t="shared" si="2"/>
        <v>6.1562315000140977</v>
      </c>
      <c r="C117" s="5">
        <f t="shared" si="3"/>
        <v>8.6415005396285771</v>
      </c>
      <c r="D117" s="5">
        <f t="shared" si="3"/>
        <v>10.416235513245041</v>
      </c>
      <c r="E117" s="5">
        <f t="shared" si="3"/>
        <v>8.2347678640160673</v>
      </c>
      <c r="F117" s="5">
        <f t="shared" si="3"/>
        <v>6.5852763668555081</v>
      </c>
      <c r="G117" s="5">
        <f t="shared" si="3"/>
        <v>3.0612366798872248</v>
      </c>
      <c r="H117" s="5">
        <f t="shared" si="3"/>
        <v>6.6609038601799009</v>
      </c>
      <c r="I117" s="5">
        <f t="shared" si="3"/>
        <v>1.3539621538075863</v>
      </c>
      <c r="J117" s="5">
        <f t="shared" si="3"/>
        <v>6.009029080675421</v>
      </c>
      <c r="K117" s="5">
        <f t="shared" si="3"/>
        <v>11.368246526090765</v>
      </c>
      <c r="L117" s="5">
        <f t="shared" si="3"/>
        <v>14.318553285960256</v>
      </c>
      <c r="M117" s="5">
        <f t="shared" si="3"/>
        <v>16.425514571020994</v>
      </c>
      <c r="N117" s="5">
        <f>'DE_VIE Gruppe inkl. MLA und KSC'!P168</f>
        <v>7.6439746680041276</v>
      </c>
    </row>
    <row r="118" spans="1:14" x14ac:dyDescent="0.3">
      <c r="A118" s="2" t="s">
        <v>47</v>
      </c>
      <c r="B118" s="5">
        <f t="shared" si="2"/>
        <v>15.312856961543343</v>
      </c>
      <c r="C118" s="5">
        <f t="shared" si="3"/>
        <v>15.999193656766565</v>
      </c>
      <c r="D118" s="5">
        <f t="shared" si="3"/>
        <v>15.954968944099379</v>
      </c>
      <c r="E118" s="5">
        <f t="shared" si="3"/>
        <v>16.749297214413495</v>
      </c>
      <c r="F118" s="5">
        <f t="shared" si="3"/>
        <v>15.805225653206655</v>
      </c>
      <c r="G118" s="5">
        <f t="shared" si="3"/>
        <v>12.8689437534806</v>
      </c>
      <c r="H118" s="5">
        <f t="shared" si="3"/>
        <v>12.341546152472782</v>
      </c>
      <c r="I118" s="5">
        <f t="shared" si="3"/>
        <v>8.673267326732681</v>
      </c>
      <c r="J118" s="5">
        <f t="shared" si="3"/>
        <v>8.0390583199571921</v>
      </c>
      <c r="K118" s="5">
        <f t="shared" si="3"/>
        <v>3.8485275965438159</v>
      </c>
      <c r="L118" s="5">
        <f t="shared" si="3"/>
        <v>1.6982622432859307</v>
      </c>
      <c r="M118" s="5">
        <f t="shared" si="3"/>
        <v>5.0582075135986893</v>
      </c>
      <c r="N118" s="5">
        <f>'DE_VIE Gruppe inkl. MLA und KSC'!P169</f>
        <v>10.704386649184251</v>
      </c>
    </row>
    <row r="119" spans="1:14" x14ac:dyDescent="0.3">
      <c r="A119" s="2" t="s">
        <v>48</v>
      </c>
      <c r="B119" s="5">
        <f t="shared" si="2"/>
        <v>-2.8433230066930326</v>
      </c>
      <c r="C119" s="5">
        <f t="shared" si="3"/>
        <v>-1.6932809354372247</v>
      </c>
      <c r="D119" s="5">
        <f t="shared" si="3"/>
        <v>-1.9255208001491386</v>
      </c>
      <c r="E119" s="5">
        <f t="shared" si="3"/>
        <v>-6.7176397305839908</v>
      </c>
      <c r="F119" s="5">
        <f t="shared" si="3"/>
        <v>-1.4900055564651793</v>
      </c>
      <c r="G119" s="5">
        <f t="shared" si="3"/>
        <v>-12.744547381627559</v>
      </c>
      <c r="H119" s="5">
        <f t="shared" si="3"/>
        <v>-8.4158039637499904</v>
      </c>
      <c r="I119" s="5">
        <f t="shared" si="3"/>
        <v>-3.6603026309772524</v>
      </c>
      <c r="J119" s="5">
        <f t="shared" si="3"/>
        <v>-2.9684489660824043</v>
      </c>
      <c r="K119" s="5">
        <f t="shared" si="3"/>
        <v>-2.7884937741387783</v>
      </c>
      <c r="L119" s="5">
        <f t="shared" si="3"/>
        <v>1.2082303271461203</v>
      </c>
      <c r="M119" s="5">
        <f t="shared" si="3"/>
        <v>-3.1967245127298316</v>
      </c>
      <c r="N119" s="5">
        <f>'DE_VIE Gruppe inkl. MLA und KSC'!P170</f>
        <v>-3.9</v>
      </c>
    </row>
    <row r="120" spans="1:14" x14ac:dyDescent="0.3">
      <c r="A120" s="11" t="s">
        <v>55</v>
      </c>
      <c r="B120" s="5">
        <f t="shared" si="2"/>
        <v>19.476241640874314</v>
      </c>
      <c r="C120" s="5">
        <f t="shared" si="3"/>
        <v>19.15590848816473</v>
      </c>
      <c r="D120" s="5">
        <f t="shared" si="3"/>
        <v>18.495243721325693</v>
      </c>
      <c r="E120" s="5">
        <f t="shared" si="3"/>
        <v>21.241975416558478</v>
      </c>
      <c r="F120" s="5">
        <f t="shared" si="3"/>
        <v>19.413349115856615</v>
      </c>
      <c r="G120" s="5">
        <f t="shared" si="3"/>
        <v>14.922243701898697</v>
      </c>
      <c r="H120" s="5">
        <f t="shared" si="3"/>
        <v>15.096320550480137</v>
      </c>
      <c r="I120" s="5">
        <f t="shared" si="3"/>
        <v>10.804237284398166</v>
      </c>
      <c r="J120" s="5">
        <f t="shared" si="3"/>
        <v>9.9266674164885771</v>
      </c>
      <c r="K120" s="5">
        <f t="shared" si="3"/>
        <v>7.3050248880731861</v>
      </c>
      <c r="L120" s="5">
        <f t="shared" si="3"/>
        <v>4.6190435827503817</v>
      </c>
      <c r="M120" s="5">
        <f t="shared" si="3"/>
        <v>7.1896807734886048</v>
      </c>
      <c r="N120" s="5">
        <f t="shared" si="3"/>
        <v>13.594773070973254</v>
      </c>
    </row>
    <row r="121" spans="1:14" x14ac:dyDescent="0.3">
      <c r="A121" s="2" t="s">
        <v>58</v>
      </c>
      <c r="B121" s="5">
        <f>B113-B133</f>
        <v>-3.5287570775208081</v>
      </c>
      <c r="C121" s="5">
        <f t="shared" ref="C121:N121" si="4">C113-C133</f>
        <v>-2.9398580853315366</v>
      </c>
      <c r="D121" s="5">
        <f t="shared" si="4"/>
        <v>-2.6491345230194767</v>
      </c>
      <c r="E121" s="5">
        <f t="shared" si="4"/>
        <v>-3.8580241095806151</v>
      </c>
      <c r="F121" s="5">
        <f t="shared" si="4"/>
        <v>-3.6737077541131349</v>
      </c>
      <c r="G121" s="5">
        <f t="shared" si="4"/>
        <v>-3.7234953799487869</v>
      </c>
      <c r="H121" s="5">
        <f t="shared" si="4"/>
        <v>-2.1364632492810891</v>
      </c>
      <c r="I121" s="5">
        <f t="shared" si="4"/>
        <v>-2.8839929519587102</v>
      </c>
      <c r="J121" s="5">
        <f t="shared" si="4"/>
        <v>-1.0116789675918518</v>
      </c>
      <c r="K121" s="5">
        <f t="shared" si="4"/>
        <v>0.26540046432110742</v>
      </c>
      <c r="L121" s="5">
        <f t="shared" si="4"/>
        <v>1.0073289392984286</v>
      </c>
      <c r="M121" s="5">
        <f t="shared" si="4"/>
        <v>0.76776862267503532</v>
      </c>
      <c r="N121" s="5">
        <f t="shared" si="4"/>
        <v>-1.9959827098937311</v>
      </c>
    </row>
    <row r="123" spans="1:14" x14ac:dyDescent="0.3">
      <c r="H123" s="14">
        <f>SUM(H127:M127)</f>
        <v>15196983</v>
      </c>
    </row>
    <row r="124" spans="1:14" x14ac:dyDescent="0.3">
      <c r="B124" s="31">
        <v>2018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x14ac:dyDescent="0.3">
      <c r="A125" s="1"/>
      <c r="B125" s="23" t="s">
        <v>32</v>
      </c>
      <c r="C125" s="23" t="s">
        <v>33</v>
      </c>
      <c r="D125" s="23" t="s">
        <v>34</v>
      </c>
      <c r="E125" s="23" t="s">
        <v>14</v>
      </c>
      <c r="F125" s="23" t="s">
        <v>35</v>
      </c>
      <c r="G125" s="23" t="s">
        <v>36</v>
      </c>
      <c r="H125" s="23" t="s">
        <v>37</v>
      </c>
      <c r="I125" s="23" t="s">
        <v>15</v>
      </c>
      <c r="J125" s="23" t="s">
        <v>16</v>
      </c>
      <c r="K125" s="23" t="s">
        <v>38</v>
      </c>
      <c r="L125" s="23" t="s">
        <v>18</v>
      </c>
      <c r="M125" s="23" t="s">
        <v>39</v>
      </c>
      <c r="N125" s="23" t="s">
        <v>40</v>
      </c>
    </row>
    <row r="126" spans="1:14" x14ac:dyDescent="0.3">
      <c r="A126" s="32" t="s">
        <v>31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</row>
    <row r="127" spans="1:14" x14ac:dyDescent="0.3">
      <c r="A127" s="2" t="s">
        <v>44</v>
      </c>
      <c r="B127" s="3">
        <f>'DE_VIE Gruppe inkl. MLA und KSC'!B195</f>
        <v>1472161</v>
      </c>
      <c r="C127" s="3">
        <f>'DE_VIE Gruppe inkl. MLA und KSC'!C195</f>
        <v>1483432</v>
      </c>
      <c r="D127" s="3">
        <f>'DE_VIE Gruppe inkl. MLA und KSC'!D195</f>
        <v>1908514</v>
      </c>
      <c r="E127" s="3">
        <f>'DE_VIE Gruppe inkl. MLA und KSC'!E195</f>
        <v>2167764</v>
      </c>
      <c r="F127" s="3">
        <f>'DE_VIE Gruppe inkl. MLA und KSC'!F195</f>
        <v>2313306</v>
      </c>
      <c r="G127" s="3">
        <f>'DE_VIE Gruppe inkl. MLA und KSC'!G195</f>
        <v>2494749</v>
      </c>
      <c r="H127" s="3">
        <f>'DE_VIE Gruppe inkl. MLA und KSC'!H195</f>
        <v>2730440</v>
      </c>
      <c r="I127" s="3">
        <f>'DE_VIE Gruppe inkl. MLA und KSC'!I195</f>
        <v>2783173</v>
      </c>
      <c r="J127" s="3">
        <f>'DE_VIE Gruppe inkl. MLA und KSC'!J195</f>
        <v>2696340</v>
      </c>
      <c r="K127" s="3">
        <f>'DE_VIE Gruppe inkl. MLA und KSC'!K195</f>
        <v>2583961</v>
      </c>
      <c r="L127" s="3">
        <f>'DE_VIE Gruppe inkl. MLA und KSC'!L195</f>
        <v>2192658</v>
      </c>
      <c r="M127" s="3">
        <f>'DE_VIE Gruppe inkl. MLA und KSC'!M195</f>
        <v>2210411</v>
      </c>
      <c r="N127" s="3">
        <f>'DE_VIE Gruppe inkl. MLA und KSC'!O195</f>
        <v>27037292</v>
      </c>
    </row>
    <row r="128" spans="1:14" x14ac:dyDescent="0.3">
      <c r="A128" s="2" t="s">
        <v>45</v>
      </c>
      <c r="B128" s="3">
        <f>'DE_VIE Gruppe inkl. MLA und KSC'!B196</f>
        <v>1108970</v>
      </c>
      <c r="C128" s="3">
        <f>'DE_VIE Gruppe inkl. MLA und KSC'!C196</f>
        <v>1153295</v>
      </c>
      <c r="D128" s="3">
        <f>'DE_VIE Gruppe inkl. MLA und KSC'!D196</f>
        <v>1435673</v>
      </c>
      <c r="E128" s="3">
        <f>'DE_VIE Gruppe inkl. MLA und KSC'!E196</f>
        <v>1583842</v>
      </c>
      <c r="F128" s="3">
        <f>'DE_VIE Gruppe inkl. MLA und KSC'!F196</f>
        <v>1713278</v>
      </c>
      <c r="G128" s="3">
        <f>'DE_VIE Gruppe inkl. MLA und KSC'!G196</f>
        <v>1817229</v>
      </c>
      <c r="H128" s="3">
        <f>'DE_VIE Gruppe inkl. MLA und KSC'!H196</f>
        <v>1979545</v>
      </c>
      <c r="I128" s="3">
        <f>'DE_VIE Gruppe inkl. MLA und KSC'!I196</f>
        <v>2007564</v>
      </c>
      <c r="J128" s="3">
        <f>'DE_VIE Gruppe inkl. MLA und KSC'!J196</f>
        <v>2005766</v>
      </c>
      <c r="K128" s="3">
        <f>'DE_VIE Gruppe inkl. MLA und KSC'!K196</f>
        <v>1918296</v>
      </c>
      <c r="L128" s="3">
        <f>'DE_VIE Gruppe inkl. MLA und KSC'!L196</f>
        <v>1728145</v>
      </c>
      <c r="M128" s="3">
        <f>'DE_VIE Gruppe inkl. MLA und KSC'!M196</f>
        <v>1811980</v>
      </c>
      <c r="N128" s="3">
        <f>'DE_VIE Gruppe inkl. MLA und KSC'!O196</f>
        <v>20263501</v>
      </c>
    </row>
    <row r="129" spans="1:14" x14ac:dyDescent="0.3">
      <c r="A129" s="2" t="s">
        <v>46</v>
      </c>
      <c r="B129" s="3">
        <f>'DE_VIE Gruppe inkl. MLA und KSC'!B197</f>
        <v>354730</v>
      </c>
      <c r="C129" s="3">
        <f>'DE_VIE Gruppe inkl. MLA und KSC'!C197</f>
        <v>322444</v>
      </c>
      <c r="D129" s="3">
        <f>'DE_VIE Gruppe inkl. MLA und KSC'!D197</f>
        <v>463872</v>
      </c>
      <c r="E129" s="3">
        <f>'DE_VIE Gruppe inkl. MLA und KSC'!E197</f>
        <v>576774</v>
      </c>
      <c r="F129" s="3">
        <f>'DE_VIE Gruppe inkl. MLA und KSC'!F197</f>
        <v>594174</v>
      </c>
      <c r="G129" s="3">
        <f>'DE_VIE Gruppe inkl. MLA und KSC'!G197</f>
        <v>669664</v>
      </c>
      <c r="H129" s="3">
        <f>'DE_VIE Gruppe inkl. MLA und KSC'!H197</f>
        <v>740380</v>
      </c>
      <c r="I129" s="3">
        <f>'DE_VIE Gruppe inkl. MLA und KSC'!I197</f>
        <v>766048</v>
      </c>
      <c r="J129" s="3">
        <f>'DE_VIE Gruppe inkl. MLA und KSC'!J197</f>
        <v>682240</v>
      </c>
      <c r="K129" s="3">
        <f>'DE_VIE Gruppe inkl. MLA und KSC'!K197</f>
        <v>658624</v>
      </c>
      <c r="L129" s="3">
        <f>'DE_VIE Gruppe inkl. MLA und KSC'!L197</f>
        <v>457644</v>
      </c>
      <c r="M129" s="3">
        <f>'DE_VIE Gruppe inkl. MLA und KSC'!M197</f>
        <v>392560</v>
      </c>
      <c r="N129" s="3">
        <f>'DE_VIE Gruppe inkl. MLA und KSC'!O197</f>
        <v>6679300</v>
      </c>
    </row>
    <row r="130" spans="1:14" x14ac:dyDescent="0.3">
      <c r="A130" s="2" t="s">
        <v>47</v>
      </c>
      <c r="B130" s="3">
        <f>'DE_VIE Gruppe inkl. MLA und KSC'!B198</f>
        <v>15758</v>
      </c>
      <c r="C130" s="3">
        <f>'DE_VIE Gruppe inkl. MLA und KSC'!C198</f>
        <v>14882</v>
      </c>
      <c r="D130" s="3">
        <f>'DE_VIE Gruppe inkl. MLA und KSC'!D198</f>
        <v>18032</v>
      </c>
      <c r="E130" s="3">
        <f>'DE_VIE Gruppe inkl. MLA und KSC'!E198</f>
        <v>19565</v>
      </c>
      <c r="F130" s="3">
        <f>'DE_VIE Gruppe inkl. MLA und KSC'!F198</f>
        <v>21050</v>
      </c>
      <c r="G130" s="3">
        <f>'DE_VIE Gruppe inkl. MLA und KSC'!G198</f>
        <v>21548</v>
      </c>
      <c r="H130" s="3">
        <f>'DE_VIE Gruppe inkl. MLA und KSC'!H198</f>
        <v>22404</v>
      </c>
      <c r="I130" s="3">
        <f>'DE_VIE Gruppe inkl. MLA und KSC'!I198</f>
        <v>22725</v>
      </c>
      <c r="J130" s="3">
        <f>'DE_VIE Gruppe inkl. MLA und KSC'!J198</f>
        <v>22428</v>
      </c>
      <c r="K130" s="3">
        <f>'DE_VIE Gruppe inkl. MLA und KSC'!K198</f>
        <v>22684</v>
      </c>
      <c r="L130" s="3">
        <f>'DE_VIE Gruppe inkl. MLA und KSC'!L198</f>
        <v>20256</v>
      </c>
      <c r="M130" s="3">
        <f>'DE_VIE Gruppe inkl. MLA und KSC'!M198</f>
        <v>19671</v>
      </c>
      <c r="N130" s="3">
        <f>'DE_VIE Gruppe inkl. MLA und KSC'!O198</f>
        <v>241004</v>
      </c>
    </row>
    <row r="131" spans="1:14" x14ac:dyDescent="0.3">
      <c r="A131" s="2" t="s">
        <v>48</v>
      </c>
      <c r="B131" s="6">
        <f>'DE_VIE Gruppe inkl. MLA und KSC'!B199</f>
        <v>21846837.609999999</v>
      </c>
      <c r="C131" s="6">
        <f>'DE_VIE Gruppe inkl. MLA und KSC'!C199</f>
        <v>20567238</v>
      </c>
      <c r="D131" s="6">
        <f>'DE_VIE Gruppe inkl. MLA und KSC'!D199</f>
        <v>25691357.369999997</v>
      </c>
      <c r="E131" s="6">
        <f>'DE_VIE Gruppe inkl. MLA und KSC'!E199</f>
        <v>25230134.66</v>
      </c>
      <c r="F131" s="6">
        <f>'DE_VIE Gruppe inkl. MLA und KSC'!F199</f>
        <v>24019335.259999998</v>
      </c>
      <c r="G131" s="6">
        <f>'DE_VIE Gruppe inkl. MLA und KSC'!G199</f>
        <v>25380901.990000002</v>
      </c>
      <c r="H131" s="6">
        <f>'DE_VIE Gruppe inkl. MLA und KSC'!H199</f>
        <v>25493193.629999999</v>
      </c>
      <c r="I131" s="6">
        <f>'DE_VIE Gruppe inkl. MLA und KSC'!I199</f>
        <v>24470793</v>
      </c>
      <c r="J131" s="6">
        <f>'DE_VIE Gruppe inkl. MLA und KSC'!J199</f>
        <v>25675506.93</v>
      </c>
      <c r="K131" s="6">
        <f>'DE_VIE Gruppe inkl. MLA und KSC'!K199</f>
        <v>27410802.100000001</v>
      </c>
      <c r="L131" s="6">
        <f>'DE_VIE Gruppe inkl. MLA und KSC'!L199</f>
        <v>26288396.579999998</v>
      </c>
      <c r="M131" s="6">
        <f>'DE_VIE Gruppe inkl. MLA und KSC'!M199</f>
        <v>23483878.170000002</v>
      </c>
      <c r="N131" s="6">
        <f>'DE_VIE Gruppe inkl. MLA und KSC'!O199</f>
        <v>295558375.30000001</v>
      </c>
    </row>
    <row r="132" spans="1:14" x14ac:dyDescent="0.3">
      <c r="A132" s="11" t="s">
        <v>55</v>
      </c>
      <c r="B132" s="3">
        <f>623.57*1000</f>
        <v>623570</v>
      </c>
      <c r="C132" s="3">
        <f>590.481*1000</f>
        <v>590481</v>
      </c>
      <c r="D132" s="3">
        <f>724.516*1000</f>
        <v>724516</v>
      </c>
      <c r="E132" s="3">
        <f>777.922*1000</f>
        <v>777922</v>
      </c>
      <c r="F132" s="3">
        <f>827.92*1000</f>
        <v>827920</v>
      </c>
      <c r="G132" s="3">
        <f>849.899*1000</f>
        <v>849899</v>
      </c>
      <c r="H132" s="3">
        <f>890.568*1000</f>
        <v>890568</v>
      </c>
      <c r="I132" s="3">
        <f>906.996*1000</f>
        <v>906996</v>
      </c>
      <c r="J132" s="3">
        <f>889.1*1000</f>
        <v>889100</v>
      </c>
      <c r="K132" s="3">
        <f>899.025*1000</f>
        <v>899025</v>
      </c>
      <c r="L132" s="3">
        <f>802.244*1000</f>
        <v>802244</v>
      </c>
      <c r="M132" s="3">
        <f>794.013*1000</f>
        <v>794013</v>
      </c>
      <c r="N132" s="3">
        <f>SUM(B132:M132)</f>
        <v>9576254</v>
      </c>
    </row>
    <row r="133" spans="1:14" x14ac:dyDescent="0.3">
      <c r="A133" s="2" t="s">
        <v>56</v>
      </c>
      <c r="B133" s="5">
        <f>B129/B127*100</f>
        <v>24.095869949006936</v>
      </c>
      <c r="C133" s="5">
        <f t="shared" ref="C133:N133" si="5">C129/C127*100</f>
        <v>21.736351919063363</v>
      </c>
      <c r="D133" s="5">
        <f t="shared" si="5"/>
        <v>24.305402003862692</v>
      </c>
      <c r="E133" s="5">
        <f t="shared" si="5"/>
        <v>26.606863108714784</v>
      </c>
      <c r="F133" s="5">
        <f t="shared" si="5"/>
        <v>25.685058526628126</v>
      </c>
      <c r="G133" s="5">
        <f t="shared" si="5"/>
        <v>26.842940913093859</v>
      </c>
      <c r="H133" s="5">
        <f t="shared" si="5"/>
        <v>27.115776211892591</v>
      </c>
      <c r="I133" s="5">
        <f t="shared" si="5"/>
        <v>27.524268164429593</v>
      </c>
      <c r="J133" s="5">
        <f t="shared" si="5"/>
        <v>25.302447020776313</v>
      </c>
      <c r="K133" s="5">
        <f t="shared" si="5"/>
        <v>25.488929592977605</v>
      </c>
      <c r="L133" s="5">
        <f t="shared" si="5"/>
        <v>20.871654403012236</v>
      </c>
      <c r="M133" s="5">
        <f t="shared" si="5"/>
        <v>17.759593125441377</v>
      </c>
      <c r="N133" s="5">
        <f t="shared" si="5"/>
        <v>24.70402731161094</v>
      </c>
    </row>
    <row r="134" spans="1:14" x14ac:dyDescent="0.3">
      <c r="A134" s="32" t="s">
        <v>54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</row>
    <row r="135" spans="1:14" x14ac:dyDescent="0.3">
      <c r="A135" s="2" t="s">
        <v>44</v>
      </c>
      <c r="B135" s="5">
        <v>1.8742958847839168</v>
      </c>
      <c r="C135" s="5">
        <v>6.5370878815060731</v>
      </c>
      <c r="D135" s="5">
        <v>10.619062274858374</v>
      </c>
      <c r="E135" s="5">
        <v>2.2000000000000002</v>
      </c>
      <c r="F135" s="5">
        <v>3.8363185131421123</v>
      </c>
      <c r="G135" s="5">
        <v>7.892608591105116</v>
      </c>
      <c r="H135" s="5">
        <v>7.4063846542976544</v>
      </c>
      <c r="I135" s="5">
        <v>11.887026454430865</v>
      </c>
      <c r="J135" s="5">
        <v>10.944833712772242</v>
      </c>
      <c r="K135" s="5">
        <v>18.227809760164121</v>
      </c>
      <c r="L135" s="5">
        <v>24.189175335683078</v>
      </c>
      <c r="M135" s="5">
        <v>25.762242043319027</v>
      </c>
      <c r="N135" s="5">
        <v>10.8</v>
      </c>
    </row>
    <row r="136" spans="1:14" x14ac:dyDescent="0.3">
      <c r="A136" s="2" t="s">
        <v>45</v>
      </c>
      <c r="B136" s="5">
        <v>1.2918947851074059</v>
      </c>
      <c r="C136" s="5">
        <v>4.9785135822741911</v>
      </c>
      <c r="D136" s="5">
        <v>10.388577869737947</v>
      </c>
      <c r="E136" s="5">
        <v>1.1943918402604892</v>
      </c>
      <c r="F136" s="5">
        <v>3.9964453919083098</v>
      </c>
      <c r="G136" s="5">
        <v>7.8516428536666627</v>
      </c>
      <c r="H136" s="5">
        <v>10.217322796065552</v>
      </c>
      <c r="I136" s="5">
        <v>16.31922656408884</v>
      </c>
      <c r="J136" s="5">
        <v>15.038739771627796</v>
      </c>
      <c r="K136" s="5">
        <v>21.02920782896507</v>
      </c>
      <c r="L136" s="5">
        <v>29.085207762688391</v>
      </c>
      <c r="M136" s="5">
        <v>31.834919322978017</v>
      </c>
      <c r="N136" s="5">
        <v>12.884226809516486</v>
      </c>
    </row>
    <row r="137" spans="1:14" x14ac:dyDescent="0.3">
      <c r="A137" s="2" t="s">
        <v>46</v>
      </c>
      <c r="B137" s="5">
        <v>1.1000000000000001</v>
      </c>
      <c r="C137" s="5">
        <v>9.6</v>
      </c>
      <c r="D137" s="5">
        <v>9.1</v>
      </c>
      <c r="E137" s="5">
        <v>3.7</v>
      </c>
      <c r="F137" s="5">
        <v>2.2999999999999998</v>
      </c>
      <c r="G137" s="5">
        <v>6.7</v>
      </c>
      <c r="H137" s="5">
        <v>-0.8</v>
      </c>
      <c r="I137" s="5">
        <v>0.5</v>
      </c>
      <c r="J137" s="5">
        <v>-0.8</v>
      </c>
      <c r="K137" s="5">
        <v>9.6</v>
      </c>
      <c r="L137" s="5">
        <v>7.2</v>
      </c>
      <c r="M137" s="5">
        <v>2.4479356960175362</v>
      </c>
      <c r="N137" s="5">
        <v>3.7</v>
      </c>
    </row>
    <row r="138" spans="1:14" x14ac:dyDescent="0.3">
      <c r="A138" s="2" t="s">
        <v>47</v>
      </c>
      <c r="B138" s="5">
        <v>9.5280442101243673E-2</v>
      </c>
      <c r="C138" s="5">
        <v>1.8199233716475098</v>
      </c>
      <c r="D138" s="5">
        <v>3.0105684090259985</v>
      </c>
      <c r="E138" s="5">
        <v>5.0131501261338682</v>
      </c>
      <c r="F138" s="5">
        <v>2.6829268292682964</v>
      </c>
      <c r="G138" s="5">
        <v>5.4929991187701948</v>
      </c>
      <c r="H138" s="5">
        <v>5.9942281307659524</v>
      </c>
      <c r="I138" s="5">
        <v>8.851846529673816</v>
      </c>
      <c r="J138" s="5">
        <v>7.5941472775245957</v>
      </c>
      <c r="K138" s="5">
        <v>11.793405943521762</v>
      </c>
      <c r="L138" s="5">
        <v>15.702290512366474</v>
      </c>
      <c r="M138" s="5">
        <v>19.290479078229236</v>
      </c>
      <c r="N138" s="5">
        <v>7.3</v>
      </c>
    </row>
    <row r="139" spans="1:14" x14ac:dyDescent="0.3">
      <c r="A139" s="2" t="s">
        <v>48</v>
      </c>
      <c r="B139" s="5">
        <v>14.917679238335712</v>
      </c>
      <c r="C139" s="5">
        <v>3.5234308149192088</v>
      </c>
      <c r="D139" s="5">
        <v>-3.2827617362496704</v>
      </c>
      <c r="E139" s="5">
        <v>4.4028800794504672</v>
      </c>
      <c r="F139" s="5">
        <v>2.4657651124098776</v>
      </c>
      <c r="G139" s="5">
        <v>2.7</v>
      </c>
      <c r="H139" s="5">
        <v>4</v>
      </c>
      <c r="I139" s="5">
        <v>-0.50416751372229629</v>
      </c>
      <c r="J139" s="5">
        <v>1.1802766393442561</v>
      </c>
      <c r="K139" s="5">
        <v>7.4941176470588289</v>
      </c>
      <c r="L139" s="5">
        <v>2.1289821289821362</v>
      </c>
      <c r="M139" s="5">
        <v>-4.072546056125157</v>
      </c>
      <c r="N139" s="5">
        <v>2.6</v>
      </c>
    </row>
    <row r="140" spans="1:14" x14ac:dyDescent="0.3">
      <c r="A140" s="11" t="s">
        <v>55</v>
      </c>
      <c r="B140" s="5">
        <v>0.27933544858508313</v>
      </c>
      <c r="C140" s="5">
        <v>1.5488198116857941</v>
      </c>
      <c r="D140" s="5">
        <v>5.271753502442472</v>
      </c>
      <c r="E140" s="5">
        <v>5.2971966209475791</v>
      </c>
      <c r="F140" s="5">
        <v>2.971538304636149</v>
      </c>
      <c r="G140" s="5">
        <v>4.9000000000000004</v>
      </c>
      <c r="H140" s="5">
        <v>6.4</v>
      </c>
      <c r="I140" s="5">
        <v>10.250014586615317</v>
      </c>
      <c r="J140" s="5">
        <v>9.3304050672447865</v>
      </c>
      <c r="K140" s="5">
        <v>14.694231640183959</v>
      </c>
      <c r="L140" s="5">
        <v>18.854660663516935</v>
      </c>
      <c r="M140" s="5">
        <v>20.217022996806897</v>
      </c>
      <c r="N140" s="5">
        <v>8.4</v>
      </c>
    </row>
    <row r="141" spans="1:14" x14ac:dyDescent="0.3">
      <c r="A141" s="2" t="s">
        <v>58</v>
      </c>
      <c r="B141" s="5">
        <v>-0.14160960224158003</v>
      </c>
      <c r="C141" s="5">
        <v>0.63565521285132576</v>
      </c>
      <c r="D141" s="5">
        <v>-0.31288243660949888</v>
      </c>
      <c r="E141" s="5">
        <v>0.40681954020897138</v>
      </c>
      <c r="F141" s="5">
        <v>-0.36709335687872269</v>
      </c>
      <c r="G141" s="5">
        <v>-0.28723347966263901</v>
      </c>
      <c r="H141" s="5">
        <v>-2.2340911055597523</v>
      </c>
      <c r="I141" s="5">
        <v>-3.0920370595215019</v>
      </c>
      <c r="J141" s="5">
        <v>-2.9563625382036314</v>
      </c>
      <c r="K141" s="5">
        <v>-1.9908492115308576</v>
      </c>
      <c r="L141" s="5">
        <v>-3.3026249693636238</v>
      </c>
      <c r="M141" s="5">
        <v>-4.0415904128956051</v>
      </c>
      <c r="N141" s="10">
        <v>-2.0636337033554035</v>
      </c>
    </row>
    <row r="160" spans="2:2" x14ac:dyDescent="0.3">
      <c r="B160">
        <f>1000</f>
        <v>1000</v>
      </c>
    </row>
  </sheetData>
  <mergeCells count="21">
    <mergeCell ref="B4:N4"/>
    <mergeCell ref="A6:N6"/>
    <mergeCell ref="A14:N14"/>
    <mergeCell ref="B24:N24"/>
    <mergeCell ref="A26:N26"/>
    <mergeCell ref="A34:N34"/>
    <mergeCell ref="A74:N74"/>
    <mergeCell ref="B124:N124"/>
    <mergeCell ref="B44:N44"/>
    <mergeCell ref="A46:N46"/>
    <mergeCell ref="A54:N54"/>
    <mergeCell ref="B64:N64"/>
    <mergeCell ref="A66:N66"/>
    <mergeCell ref="A126:N126"/>
    <mergeCell ref="A134:N134"/>
    <mergeCell ref="B84:N84"/>
    <mergeCell ref="A86:N86"/>
    <mergeCell ref="A94:N94"/>
    <mergeCell ref="B104:N104"/>
    <mergeCell ref="A106:N106"/>
    <mergeCell ref="A114:N114"/>
  </mergeCells>
  <conditionalFormatting sqref="B15:N21">
    <cfRule type="cellIs" dxfId="27" priority="1" operator="lessThan">
      <formula>0</formula>
    </cfRule>
    <cfRule type="cellIs" dxfId="26" priority="2" operator="greaterThan">
      <formula>0</formula>
    </cfRule>
  </conditionalFormatting>
  <conditionalFormatting sqref="B35:N41">
    <cfRule type="cellIs" dxfId="25" priority="5" operator="lessThan">
      <formula>0</formula>
    </cfRule>
    <cfRule type="cellIs" dxfId="24" priority="6" operator="greaterThan">
      <formula>0</formula>
    </cfRule>
  </conditionalFormatting>
  <conditionalFormatting sqref="B55:N61">
    <cfRule type="cellIs" dxfId="23" priority="9" operator="lessThan">
      <formula>0</formula>
    </cfRule>
    <cfRule type="cellIs" dxfId="22" priority="10" operator="greaterThan">
      <formula>0</formula>
    </cfRule>
  </conditionalFormatting>
  <conditionalFormatting sqref="B75:N81">
    <cfRule type="cellIs" dxfId="21" priority="17" operator="lessThan">
      <formula>0</formula>
    </cfRule>
    <cfRule type="cellIs" dxfId="20" priority="18" operator="greaterThan">
      <formula>0</formula>
    </cfRule>
  </conditionalFormatting>
  <conditionalFormatting sqref="B95:N101"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B115:N121">
    <cfRule type="cellIs" dxfId="17" priority="39" operator="lessThan">
      <formula>0</formula>
    </cfRule>
    <cfRule type="cellIs" dxfId="16" priority="40" operator="greaterThan">
      <formula>0</formula>
    </cfRule>
  </conditionalFormatting>
  <conditionalFormatting sqref="B135:N141">
    <cfRule type="cellIs" dxfId="15" priority="33" operator="lessThan">
      <formula>0</formula>
    </cfRule>
    <cfRule type="cellIs" dxfId="14" priority="34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Maurer Bernd, FM</cp:lastModifiedBy>
  <cp:lastPrinted>2020-02-12T06:42:12Z</cp:lastPrinted>
  <dcterms:created xsi:type="dcterms:W3CDTF">2020-02-03T09:46:16Z</dcterms:created>
  <dcterms:modified xsi:type="dcterms:W3CDTF">2025-01-14T15:55:58Z</dcterms:modified>
</cp:coreProperties>
</file>