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6\"/>
    </mc:Choice>
  </mc:AlternateContent>
  <xr:revisionPtr revIDLastSave="0" documentId="13_ncr:1_{F8D53E05-A876-49A6-B03B-6FD9DA861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9" i="4"/>
  <c r="C20" i="4"/>
  <c r="C21" i="4"/>
  <c r="C22" i="4"/>
  <c r="C16" i="4"/>
  <c r="B22" i="4"/>
  <c r="B17" i="4"/>
  <c r="B18" i="4"/>
  <c r="B19" i="4"/>
  <c r="B20" i="4"/>
  <c r="B21" i="4"/>
  <c r="B16" i="4"/>
  <c r="C14" i="4"/>
  <c r="C9" i="4"/>
  <c r="C10" i="4"/>
  <c r="C11" i="4"/>
  <c r="C12" i="4"/>
  <c r="C13" i="4"/>
  <c r="C8" i="4"/>
  <c r="C31" i="3"/>
  <c r="C32" i="3"/>
  <c r="C33" i="3"/>
  <c r="C34" i="3"/>
  <c r="C35" i="3"/>
  <c r="C30" i="3"/>
  <c r="C24" i="3"/>
  <c r="C26" i="3"/>
  <c r="C28" i="3"/>
  <c r="C23" i="3"/>
  <c r="C17" i="3"/>
  <c r="C18" i="3"/>
  <c r="C19" i="3"/>
  <c r="C20" i="3"/>
  <c r="C21" i="3"/>
  <c r="C16" i="3"/>
  <c r="C10" i="3"/>
  <c r="C11" i="3"/>
  <c r="C12" i="3"/>
  <c r="C13" i="3"/>
  <c r="C14" i="3"/>
  <c r="C9" i="3"/>
  <c r="N22" i="6"/>
  <c r="N8" i="6"/>
  <c r="C14" i="6"/>
  <c r="C22" i="6"/>
  <c r="B22" i="6"/>
  <c r="B42" i="6"/>
  <c r="C17" i="6"/>
  <c r="C18" i="6"/>
  <c r="C19" i="6"/>
  <c r="C20" i="6"/>
  <c r="C21" i="6"/>
  <c r="C16" i="6"/>
  <c r="B21" i="6"/>
  <c r="B17" i="6"/>
  <c r="B18" i="6"/>
  <c r="B19" i="6"/>
  <c r="B20" i="6"/>
  <c r="B16" i="6"/>
  <c r="N9" i="1"/>
  <c r="C9" i="6"/>
  <c r="C10" i="6"/>
  <c r="C11" i="6"/>
  <c r="C12" i="6"/>
  <c r="C13" i="6"/>
  <c r="C8" i="6"/>
  <c r="P31" i="1"/>
  <c r="P32" i="1"/>
  <c r="P33" i="1"/>
  <c r="P34" i="1"/>
  <c r="P35" i="1"/>
  <c r="P30" i="1"/>
  <c r="P24" i="1"/>
  <c r="P26" i="1"/>
  <c r="P28" i="1"/>
  <c r="P23" i="1"/>
  <c r="P17" i="1"/>
  <c r="P18" i="1"/>
  <c r="P19" i="1"/>
  <c r="P20" i="1"/>
  <c r="P21" i="1"/>
  <c r="P16" i="1"/>
  <c r="P10" i="1"/>
  <c r="P11" i="1"/>
  <c r="P12" i="1"/>
  <c r="P13" i="1"/>
  <c r="P14" i="1"/>
  <c r="P9" i="1"/>
  <c r="N31" i="1"/>
  <c r="N32" i="1"/>
  <c r="N33" i="1"/>
  <c r="N34" i="1"/>
  <c r="N35" i="1"/>
  <c r="N30" i="1"/>
  <c r="N24" i="1"/>
  <c r="N26" i="1"/>
  <c r="N28" i="1"/>
  <c r="N23" i="1"/>
  <c r="N17" i="1"/>
  <c r="N18" i="1"/>
  <c r="N19" i="1"/>
  <c r="N20" i="1"/>
  <c r="N21" i="1"/>
  <c r="N16" i="1"/>
  <c r="N11" i="1"/>
  <c r="N12" i="1"/>
  <c r="N13" i="1"/>
  <c r="N14" i="1"/>
  <c r="N10" i="1"/>
  <c r="N42" i="6" l="1"/>
  <c r="N36" i="4"/>
  <c r="N13" i="4"/>
  <c r="N12" i="4"/>
  <c r="N11" i="4"/>
  <c r="N10" i="4"/>
  <c r="N9" i="4"/>
  <c r="N8" i="4"/>
  <c r="B14" i="4"/>
  <c r="B9" i="4"/>
  <c r="B10" i="4"/>
  <c r="B11" i="4"/>
  <c r="B12" i="4"/>
  <c r="B13" i="4"/>
  <c r="B8" i="4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O23" i="3"/>
  <c r="O10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N13" i="6"/>
  <c r="N12" i="6"/>
  <c r="N11" i="6"/>
  <c r="N10" i="6"/>
  <c r="N9" i="6"/>
  <c r="B14" i="6"/>
  <c r="B12" i="6"/>
  <c r="B9" i="6"/>
  <c r="B10" i="6"/>
  <c r="B11" i="6"/>
  <c r="B13" i="6"/>
  <c r="B8" i="6"/>
  <c r="P19" i="3"/>
  <c r="P18" i="3"/>
  <c r="P17" i="3"/>
  <c r="P16" i="3"/>
  <c r="O31" i="1"/>
  <c r="P31" i="3" s="1"/>
  <c r="O32" i="1"/>
  <c r="O32" i="3" s="1"/>
  <c r="O33" i="1"/>
  <c r="O33" i="3" s="1"/>
  <c r="O34" i="1"/>
  <c r="O34" i="3" s="1"/>
  <c r="O35" i="1"/>
  <c r="O35" i="3" s="1"/>
  <c r="O30" i="1"/>
  <c r="P30" i="3" s="1"/>
  <c r="O24" i="1"/>
  <c r="P24" i="3" s="1"/>
  <c r="O26" i="1"/>
  <c r="P26" i="3" s="1"/>
  <c r="O28" i="1"/>
  <c r="P28" i="3" s="1"/>
  <c r="O23" i="1"/>
  <c r="P23" i="3" s="1"/>
  <c r="O17" i="1"/>
  <c r="O17" i="3" s="1"/>
  <c r="O18" i="1"/>
  <c r="O18" i="3" s="1"/>
  <c r="O19" i="1"/>
  <c r="O19" i="3" s="1"/>
  <c r="O20" i="1"/>
  <c r="O20" i="3" s="1"/>
  <c r="O21" i="1"/>
  <c r="P21" i="3" s="1"/>
  <c r="O16" i="1"/>
  <c r="O16" i="3" s="1"/>
  <c r="O10" i="1"/>
  <c r="O11" i="1"/>
  <c r="O12" i="1"/>
  <c r="O12" i="3" s="1"/>
  <c r="O13" i="1"/>
  <c r="O13" i="3" s="1"/>
  <c r="O14" i="1"/>
  <c r="O14" i="3" s="1"/>
  <c r="O9" i="1"/>
  <c r="N16" i="6" s="1"/>
  <c r="N16" i="4" s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N14" i="4" l="1"/>
  <c r="N14" i="6"/>
  <c r="O30" i="3"/>
  <c r="P32" i="3"/>
  <c r="O31" i="3"/>
  <c r="P33" i="3"/>
  <c r="P34" i="3"/>
  <c r="P35" i="3"/>
  <c r="O28" i="3"/>
  <c r="O26" i="3"/>
  <c r="O24" i="3"/>
  <c r="P20" i="3"/>
  <c r="O21" i="3"/>
  <c r="N18" i="6"/>
  <c r="N18" i="4" s="1"/>
  <c r="P11" i="3"/>
  <c r="N17" i="6"/>
  <c r="N17" i="4" s="1"/>
  <c r="P10" i="3"/>
  <c r="O9" i="3"/>
  <c r="O11" i="3"/>
  <c r="P9" i="3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N22" i="4" l="1"/>
  <c r="N21" i="6"/>
  <c r="N21" i="4" s="1"/>
  <c r="P14" i="3"/>
  <c r="P12" i="3"/>
  <c r="N19" i="6"/>
  <c r="N19" i="4" s="1"/>
  <c r="P13" i="3"/>
  <c r="N20" i="6"/>
  <c r="N20" i="4" s="1"/>
  <c r="J34" i="6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30" i="6"/>
  <c r="D31" i="6"/>
  <c r="D32" i="6"/>
  <c r="D33" i="6"/>
  <c r="D28" i="6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C29" i="6"/>
  <c r="C30" i="6"/>
  <c r="C31" i="6"/>
  <c r="C32" i="6"/>
  <c r="C33" i="6"/>
  <c r="C28" i="6"/>
  <c r="G34" i="4" l="1"/>
  <c r="F34" i="4"/>
  <c r="D34" i="4"/>
  <c r="E34" i="4"/>
  <c r="N28" i="6"/>
  <c r="C34" i="6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30" i="6"/>
  <c r="B31" i="6"/>
  <c r="B32" i="6"/>
  <c r="B33" i="6"/>
  <c r="P42" i="1"/>
  <c r="O44" i="1"/>
  <c r="P44" i="1" s="1"/>
  <c r="B31" i="4" l="1"/>
  <c r="B29" i="4"/>
  <c r="B30" i="4"/>
  <c r="L54" i="6"/>
  <c r="L36" i="6"/>
  <c r="J54" i="6"/>
  <c r="J36" i="6"/>
  <c r="N36" i="6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I54" i="4"/>
  <c r="I42" i="4" s="1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N30" i="4" l="1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P78" i="1"/>
  <c r="N52" i="6"/>
  <c r="P79" i="1"/>
  <c r="N48" i="6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N48" i="4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N51" i="4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<sst xmlns="http://schemas.openxmlformats.org/spreadsheetml/2006/main" count="1312" uniqueCount="64">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</sst>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3" fontId="0" fillId="0" borderId="1" xfId="0" applyNumberFormat="1" applyFill="1" applyBorder="1"/>
    <xf numFmtId="0" fontId="0" fillId="0" borderId="0" xfId="0" applyBorder="1"/>
    <xf numFmtId="165" fontId="0" fillId="0" borderId="0" xfId="0" applyNumberFormat="1" applyBorder="1"/>
    <xf numFmtId="3" fontId="0" fillId="0" borderId="0" xfId="0" applyNumberForma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895348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168389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932497</xdr:colOff>
      <xdr:row>2</xdr:row>
      <xdr:rowOff>168390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abSelected="1" zoomScale="90" zoomScaleNormal="90" workbookViewId="0">
      <selection activeCell="B9" sqref="B9"/>
    </sheetView>
  </sheetViews>
  <sheetFormatPr baseColWidth="10" defaultRowHeight="14.4" x14ac:dyDescent="0.3"/>
  <cols>
    <col min="1" max="1" width="42.44140625" customWidth="1"/>
    <col min="10" max="10" width="14.5546875" customWidth="1"/>
    <col min="14" max="14" width="16" bestFit="1" customWidth="1"/>
    <col min="15" max="15" width="14.109375" bestFit="1" customWidth="1"/>
    <col min="16" max="16" width="17.109375" customWidth="1"/>
    <col min="17" max="17" width="17.6640625" bestFit="1" customWidth="1"/>
    <col min="18" max="18" width="14.44140625" bestFit="1" customWidth="1"/>
  </cols>
  <sheetData>
    <row r="2" spans="1:18" x14ac:dyDescent="0.3">
      <c r="A2" s="1" t="s">
        <v>24</v>
      </c>
    </row>
    <row r="3" spans="1:18" x14ac:dyDescent="0.3">
      <c r="A3" s="1"/>
    </row>
    <row r="4" spans="1:18" x14ac:dyDescent="0.3">
      <c r="A4" s="1"/>
    </row>
    <row r="5" spans="1:18" x14ac:dyDescent="0.3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3">
      <c r="A7" s="1"/>
      <c r="B7" s="26" t="s">
        <v>12</v>
      </c>
      <c r="C7" s="26" t="s">
        <v>13</v>
      </c>
      <c r="D7" s="26" t="s">
        <v>0</v>
      </c>
      <c r="E7" s="26" t="s">
        <v>14</v>
      </c>
      <c r="F7" s="26" t="s">
        <v>1</v>
      </c>
      <c r="G7" s="26" t="s">
        <v>2</v>
      </c>
      <c r="H7" s="26" t="s">
        <v>3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26" t="s">
        <v>21</v>
      </c>
      <c r="O7" s="26" t="s">
        <v>4</v>
      </c>
      <c r="P7" s="26" t="s">
        <v>4</v>
      </c>
    </row>
    <row r="8" spans="1:18" x14ac:dyDescent="0.3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x14ac:dyDescent="0.3">
      <c r="A9" s="2" t="s">
        <v>6</v>
      </c>
      <c r="B9" s="3">
        <v>1910186</v>
      </c>
      <c r="C9" s="3">
        <v>1933586</v>
      </c>
      <c r="D9" s="3"/>
      <c r="E9" s="3"/>
      <c r="F9" s="3"/>
      <c r="G9" s="3"/>
      <c r="H9" s="3"/>
      <c r="I9" s="3"/>
      <c r="J9" s="3"/>
      <c r="K9" s="3"/>
      <c r="L9" s="3"/>
      <c r="M9" s="3"/>
      <c r="N9" s="5">
        <f>(C9/C42-1)*100</f>
        <v>1.7106727018802559</v>
      </c>
      <c r="O9" s="3">
        <f>SUM(B9:M9)</f>
        <v>3843772</v>
      </c>
      <c r="P9" s="5">
        <f>(O9/SUM(B42:C42)-1)*100</f>
        <v>1.3875674693306861</v>
      </c>
      <c r="Q9" s="16"/>
      <c r="R9" s="24"/>
    </row>
    <row r="10" spans="1:18" x14ac:dyDescent="0.3">
      <c r="A10" s="2" t="s">
        <v>7</v>
      </c>
      <c r="B10" s="3">
        <v>1534396</v>
      </c>
      <c r="C10" s="3">
        <v>1568911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5">
        <f>(C10/C43-1)*100</f>
        <v>7.8396001229852352E-2</v>
      </c>
      <c r="O10" s="3">
        <f t="shared" ref="O10:O14" si="0">SUM(B10:M10)</f>
        <v>3103307</v>
      </c>
      <c r="P10" s="5">
        <f t="shared" ref="P10:P14" si="1">(O10/SUM(B43:C43)-1)*100</f>
        <v>-0.22582805495621194</v>
      </c>
      <c r="Q10" s="16"/>
      <c r="R10" s="24"/>
    </row>
    <row r="11" spans="1:18" x14ac:dyDescent="0.3">
      <c r="A11" s="2" t="s">
        <v>8</v>
      </c>
      <c r="B11" s="3">
        <v>331854</v>
      </c>
      <c r="C11" s="3">
        <v>324872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5">
        <f t="shared" ref="N11:N14" si="2">(C11/C44-1)*100</f>
        <v>-0.39978416560384478</v>
      </c>
      <c r="O11" s="3">
        <f t="shared" si="0"/>
        <v>656726</v>
      </c>
      <c r="P11" s="5">
        <f t="shared" si="1"/>
        <v>-1.4744491819117411</v>
      </c>
      <c r="Q11" s="16"/>
      <c r="R11" s="24"/>
    </row>
    <row r="12" spans="1:18" x14ac:dyDescent="0.3">
      <c r="A12" s="2" t="s">
        <v>9</v>
      </c>
      <c r="B12" s="3">
        <v>15143</v>
      </c>
      <c r="C12" s="3">
        <v>14694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5">
        <f t="shared" si="2"/>
        <v>-1.9484852529027097</v>
      </c>
      <c r="O12" s="3">
        <f t="shared" si="0"/>
        <v>29837</v>
      </c>
      <c r="P12" s="5">
        <f t="shared" si="1"/>
        <v>-3.0132622545832821</v>
      </c>
      <c r="Q12" s="16"/>
      <c r="R12" s="24"/>
    </row>
    <row r="13" spans="1:18" x14ac:dyDescent="0.3">
      <c r="A13" s="2" t="s">
        <v>10</v>
      </c>
      <c r="B13" s="6">
        <v>22678850.16</v>
      </c>
      <c r="C13" s="6">
        <v>24704942.280000001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 t="shared" si="2"/>
        <v>6.3382750442823932</v>
      </c>
      <c r="O13" s="6">
        <f t="shared" si="0"/>
        <v>47383792.439999998</v>
      </c>
      <c r="P13" s="5">
        <f t="shared" si="1"/>
        <v>5.8312546152640143</v>
      </c>
      <c r="Q13" s="16"/>
      <c r="R13" s="24"/>
    </row>
    <row r="14" spans="1:18" x14ac:dyDescent="0.3">
      <c r="A14" s="2" t="s">
        <v>28</v>
      </c>
      <c r="B14" s="3">
        <v>712013</v>
      </c>
      <c r="C14" s="3">
        <v>675664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5">
        <f t="shared" si="2"/>
        <v>3.5008654891928837</v>
      </c>
      <c r="O14" s="3">
        <f t="shared" si="0"/>
        <v>1387677</v>
      </c>
      <c r="P14" s="5">
        <f t="shared" si="1"/>
        <v>3.0788223994580477</v>
      </c>
      <c r="Q14" s="16"/>
      <c r="R14" s="24"/>
    </row>
    <row r="15" spans="1:18" x14ac:dyDescent="0.3">
      <c r="A15" s="32" t="s">
        <v>22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5"/>
      <c r="R15" s="24"/>
    </row>
    <row r="16" spans="1:18" x14ac:dyDescent="0.3">
      <c r="A16" s="2" t="s">
        <v>6</v>
      </c>
      <c r="B16" s="3">
        <v>594889</v>
      </c>
      <c r="C16" s="3">
        <v>658328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5">
        <f>(C16/C49-1)*100</f>
        <v>17.44259686416807</v>
      </c>
      <c r="O16" s="27">
        <f>SUM(B16:M16)</f>
        <v>1253217</v>
      </c>
      <c r="P16" s="5">
        <f>(O16/SUM(B49:C49)-1)*100</f>
        <v>17.328463750097136</v>
      </c>
      <c r="Q16" s="16"/>
      <c r="R16" s="24"/>
    </row>
    <row r="17" spans="1:23" x14ac:dyDescent="0.3">
      <c r="A17" s="2" t="s">
        <v>7</v>
      </c>
      <c r="B17" s="3">
        <v>593699</v>
      </c>
      <c r="C17" s="3">
        <v>657827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5">
        <f t="shared" ref="N17:N21" si="3">(C17/C50-1)*100</f>
        <v>17.471414617072845</v>
      </c>
      <c r="O17" s="27">
        <f t="shared" ref="O17:O21" si="4">SUM(B17:M17)</f>
        <v>1251526</v>
      </c>
      <c r="P17" s="5">
        <f t="shared" ref="P17:P21" si="5">(O17/SUM(B50:C50)-1)*100</f>
        <v>17.33965632336507</v>
      </c>
      <c r="Q17" s="16"/>
      <c r="R17" s="24"/>
    </row>
    <row r="18" spans="1:23" x14ac:dyDescent="0.3">
      <c r="A18" s="2" t="s">
        <v>8</v>
      </c>
      <c r="B18" s="3">
        <v>1072</v>
      </c>
      <c r="C18" s="3">
        <v>432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5">
        <f t="shared" si="3"/>
        <v>-23.131672597864771</v>
      </c>
      <c r="O18" s="27">
        <f t="shared" si="4"/>
        <v>1504</v>
      </c>
      <c r="P18" s="5">
        <f t="shared" si="5"/>
        <v>1.4844804318488558</v>
      </c>
      <c r="Q18" s="16"/>
      <c r="R18" s="24"/>
    </row>
    <row r="19" spans="1:23" x14ac:dyDescent="0.3">
      <c r="A19" s="2" t="s">
        <v>9</v>
      </c>
      <c r="B19" s="3">
        <v>4324</v>
      </c>
      <c r="C19" s="3">
        <v>4426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5">
        <f t="shared" si="3"/>
        <v>12.135799341271847</v>
      </c>
      <c r="O19" s="27">
        <f t="shared" si="4"/>
        <v>8750</v>
      </c>
      <c r="P19" s="5">
        <f t="shared" si="5"/>
        <v>10.927991886409739</v>
      </c>
      <c r="Q19" s="16"/>
      <c r="R19" s="24"/>
    </row>
    <row r="20" spans="1:23" x14ac:dyDescent="0.3">
      <c r="A20" s="2" t="s">
        <v>10</v>
      </c>
      <c r="B20" s="6">
        <v>1949043</v>
      </c>
      <c r="C20" s="6">
        <v>1842564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5">
        <f t="shared" si="3"/>
        <v>-5.2600078977244724</v>
      </c>
      <c r="O20" s="6">
        <f t="shared" si="4"/>
        <v>3791607</v>
      </c>
      <c r="P20" s="5">
        <f t="shared" si="5"/>
        <v>-2.3282646271628682</v>
      </c>
      <c r="Q20" s="16"/>
      <c r="R20" s="24"/>
    </row>
    <row r="21" spans="1:23" x14ac:dyDescent="0.3">
      <c r="A21" s="2" t="s">
        <v>28</v>
      </c>
      <c r="B21" s="3">
        <v>172992.98300000009</v>
      </c>
      <c r="C21" s="3">
        <v>176098.83400000003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f t="shared" si="3"/>
        <v>13.920437310397382</v>
      </c>
      <c r="O21" s="27">
        <f t="shared" si="4"/>
        <v>349091.81700000016</v>
      </c>
      <c r="P21" s="5">
        <f t="shared" si="5"/>
        <v>13.17437648193911</v>
      </c>
      <c r="Q21" s="16"/>
      <c r="R21" s="24"/>
    </row>
    <row r="22" spans="1:23" x14ac:dyDescent="0.3">
      <c r="A22" s="32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5"/>
      <c r="R22" s="24"/>
    </row>
    <row r="23" spans="1:23" x14ac:dyDescent="0.3">
      <c r="A23" s="2" t="s">
        <v>6</v>
      </c>
      <c r="B23" s="3">
        <v>52110</v>
      </c>
      <c r="C23" s="3">
        <v>52445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5">
        <f>(C23/C56-1)*100</f>
        <v>37.337313745515502</v>
      </c>
      <c r="O23" s="3">
        <f>SUM(B23:M23)</f>
        <v>104555</v>
      </c>
      <c r="P23" s="5">
        <f>(O23/SUM(B56:C56)-1)*100</f>
        <v>36.02950742889854</v>
      </c>
      <c r="Q23" s="16"/>
      <c r="R23" s="24"/>
    </row>
    <row r="24" spans="1:23" x14ac:dyDescent="0.3">
      <c r="A24" s="2" t="s">
        <v>7</v>
      </c>
      <c r="B24" s="3">
        <v>52110</v>
      </c>
      <c r="C24" s="3">
        <v>52445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5">
        <f t="shared" ref="N24:N28" si="6">(C24/C57-1)*100</f>
        <v>37.337313745515502</v>
      </c>
      <c r="O24" s="3">
        <f t="shared" ref="O24:O28" si="7">SUM(B24:M24)</f>
        <v>104555</v>
      </c>
      <c r="P24" s="5">
        <f t="shared" ref="P24:P28" si="8">(O24/SUM(B57:C57)-1)*100</f>
        <v>36.02950742889854</v>
      </c>
      <c r="Q24" s="16"/>
      <c r="R24" s="24"/>
    </row>
    <row r="25" spans="1:23" x14ac:dyDescent="0.3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3">
      <c r="A26" s="2" t="s">
        <v>9</v>
      </c>
      <c r="B26" s="3">
        <v>398</v>
      </c>
      <c r="C26" s="3">
        <v>377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5">
        <f t="shared" si="6"/>
        <v>17.0807453416149</v>
      </c>
      <c r="O26" s="3">
        <f t="shared" si="7"/>
        <v>775</v>
      </c>
      <c r="P26" s="5">
        <f t="shared" si="8"/>
        <v>16.191904047976013</v>
      </c>
      <c r="Q26" s="16"/>
      <c r="R26" s="24"/>
    </row>
    <row r="27" spans="1:23" x14ac:dyDescent="0.3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3">
      <c r="A28" s="2" t="s">
        <v>28</v>
      </c>
      <c r="B28" s="3">
        <v>13267</v>
      </c>
      <c r="C28" s="3">
        <v>12533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5">
        <f t="shared" si="6"/>
        <v>26.749595469255659</v>
      </c>
      <c r="O28" s="3">
        <f t="shared" si="7"/>
        <v>25800</v>
      </c>
      <c r="P28" s="5">
        <f t="shared" si="8"/>
        <v>26.192223037417463</v>
      </c>
      <c r="Q28" s="16"/>
      <c r="R28" s="24"/>
    </row>
    <row r="29" spans="1:23" x14ac:dyDescent="0.3">
      <c r="A29" s="32" t="s">
        <v>11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5"/>
      <c r="R29" s="24"/>
    </row>
    <row r="30" spans="1:23" x14ac:dyDescent="0.3">
      <c r="A30" s="2" t="s">
        <v>6</v>
      </c>
      <c r="B30" s="3">
        <v>2557185</v>
      </c>
      <c r="C30" s="3">
        <v>2644359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5">
        <f>(C30/C63-1)*100</f>
        <v>5.7826110436614009</v>
      </c>
      <c r="O30" s="27">
        <f>SUM(B30:M30)</f>
        <v>5201544</v>
      </c>
      <c r="P30" s="5">
        <f>(O30/SUM(B63:C63)-1)*100</f>
        <v>5.3764103079400272</v>
      </c>
      <c r="Q30" s="16"/>
      <c r="R30" s="24"/>
    </row>
    <row r="31" spans="1:23" x14ac:dyDescent="0.3">
      <c r="A31" s="2" t="s">
        <v>7</v>
      </c>
      <c r="B31" s="3">
        <v>2180205</v>
      </c>
      <c r="C31" s="3">
        <v>2279183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5">
        <f t="shared" ref="N31:N35" si="9">(C31/C64-1)*100</f>
        <v>5.2323374847289106</v>
      </c>
      <c r="O31" s="27">
        <f t="shared" ref="O31:O35" si="10">SUM(B31:M31)</f>
        <v>4459388</v>
      </c>
      <c r="P31" s="5">
        <f t="shared" ref="P31:P35" si="11">(O31/SUM(B64:C64)-1)*100</f>
        <v>4.8336102245134072</v>
      </c>
      <c r="Q31" s="16"/>
      <c r="R31" s="24"/>
    </row>
    <row r="32" spans="1:23" x14ac:dyDescent="0.3">
      <c r="A32" s="2" t="s">
        <v>8</v>
      </c>
      <c r="B32" s="3">
        <v>332926</v>
      </c>
      <c r="C32" s="3">
        <v>325304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5">
        <f t="shared" si="9"/>
        <v>-0.43888375395576551</v>
      </c>
      <c r="O32" s="27">
        <f t="shared" si="10"/>
        <v>658230</v>
      </c>
      <c r="P32" s="5">
        <f t="shared" si="11"/>
        <v>-1.4678849642833613</v>
      </c>
      <c r="Q32" s="16"/>
      <c r="R32" s="24"/>
      <c r="W32" s="23"/>
    </row>
    <row r="33" spans="1:18" x14ac:dyDescent="0.3">
      <c r="A33" s="2" t="s">
        <v>9</v>
      </c>
      <c r="B33" s="3">
        <v>19865</v>
      </c>
      <c r="C33" s="3">
        <v>19497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5">
        <f t="shared" si="9"/>
        <v>1.2568164113217373</v>
      </c>
      <c r="O33" s="27">
        <f t="shared" si="10"/>
        <v>39362</v>
      </c>
      <c r="P33" s="5">
        <f t="shared" si="11"/>
        <v>0.10936188611103681</v>
      </c>
      <c r="Q33" s="16"/>
      <c r="R33" s="24"/>
    </row>
    <row r="34" spans="1:18" x14ac:dyDescent="0.3">
      <c r="A34" s="2" t="s">
        <v>10</v>
      </c>
      <c r="B34" s="6">
        <v>24628494.16</v>
      </c>
      <c r="C34" s="6">
        <v>26547565.280000001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5">
        <f t="shared" si="9"/>
        <v>5.4406818785322386</v>
      </c>
      <c r="O34" s="6">
        <f t="shared" si="10"/>
        <v>51176059.439999998</v>
      </c>
      <c r="P34" s="5">
        <f t="shared" si="11"/>
        <v>5.1798696843768477</v>
      </c>
      <c r="Q34" s="16"/>
      <c r="R34" s="24"/>
    </row>
    <row r="35" spans="1:18" x14ac:dyDescent="0.3">
      <c r="A35" s="2" t="s">
        <v>28</v>
      </c>
      <c r="B35" s="3">
        <v>898272.98300000012</v>
      </c>
      <c r="C35" s="3">
        <v>864295.83400000003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5">
        <f t="shared" si="9"/>
        <v>5.7529086295139198</v>
      </c>
      <c r="O35" s="27">
        <f t="shared" si="10"/>
        <v>1762568.8170000003</v>
      </c>
      <c r="P35" s="5">
        <f t="shared" si="11"/>
        <v>5.2198970049597948</v>
      </c>
      <c r="Q35" s="16"/>
      <c r="R35" s="24"/>
    </row>
    <row r="36" spans="1:18" x14ac:dyDescent="0.3">
      <c r="A36" s="1"/>
    </row>
    <row r="38" spans="1:18" x14ac:dyDescent="0.3">
      <c r="B38" s="31">
        <v>2025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3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3">
      <c r="A41" s="32" t="s">
        <v>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8" x14ac:dyDescent="0.3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3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3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3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3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3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3">
      <c r="A48" s="32" t="s">
        <v>22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25"/>
      <c r="R48" s="24"/>
    </row>
    <row r="49" spans="1:18" x14ac:dyDescent="0.3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27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3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27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3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3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3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3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3">
      <c r="A55" s="32" t="s">
        <v>23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25"/>
      <c r="R55" s="24"/>
    </row>
    <row r="56" spans="1:18" x14ac:dyDescent="0.3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3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3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3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3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3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3">
      <c r="A62" s="32" t="s">
        <v>11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25"/>
      <c r="R62" s="24"/>
    </row>
    <row r="63" spans="1:18" x14ac:dyDescent="0.3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27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3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27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3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3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3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3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3">
      <c r="B71" s="31">
        <v>2024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23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3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3">
      <c r="A74" s="32" t="s">
        <v>5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23" x14ac:dyDescent="0.3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3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3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3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3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3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3">
      <c r="A81" s="32" t="s">
        <v>22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15"/>
    </row>
    <row r="82" spans="1:17" x14ac:dyDescent="0.3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3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3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3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3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3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3">
      <c r="A88" s="32" t="s">
        <v>23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15"/>
    </row>
    <row r="89" spans="1:17" x14ac:dyDescent="0.3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3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3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3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3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3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3">
      <c r="A95" s="32" t="s">
        <v>11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5"/>
    </row>
    <row r="96" spans="1:17" x14ac:dyDescent="0.3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3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3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3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3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3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3">
      <c r="A103" s="1"/>
    </row>
    <row r="104" spans="1:18" x14ac:dyDescent="0.3">
      <c r="B104" s="31">
        <v>2023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3">
      <c r="A107" s="32" t="s">
        <v>5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8" x14ac:dyDescent="0.3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3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3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3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3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3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3">
      <c r="A114" s="32" t="s">
        <v>22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12"/>
      <c r="R114" s="15"/>
    </row>
    <row r="115" spans="1:18" x14ac:dyDescent="0.3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3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3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3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3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3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3">
      <c r="A121" s="32" t="s">
        <v>23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12"/>
      <c r="R121" s="15"/>
    </row>
    <row r="122" spans="1:18" x14ac:dyDescent="0.3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3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3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3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3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3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3">
      <c r="A128" s="32" t="s">
        <v>11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12"/>
      <c r="R128" s="15"/>
    </row>
    <row r="129" spans="1:18" x14ac:dyDescent="0.3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3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3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3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3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3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3">
      <c r="A135" s="1"/>
    </row>
    <row r="136" spans="1:18" x14ac:dyDescent="0.3">
      <c r="A136" s="1"/>
    </row>
    <row r="137" spans="1:18" x14ac:dyDescent="0.3">
      <c r="B137" s="31">
        <v>2022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8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3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3">
      <c r="A140" s="32" t="s">
        <v>5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8" x14ac:dyDescent="0.3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3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3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3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3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3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3">
      <c r="A147" s="32" t="s">
        <v>22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spans="1:16" x14ac:dyDescent="0.3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3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3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3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3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3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3">
      <c r="A154" s="32" t="s">
        <v>23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</row>
    <row r="155" spans="1:16" x14ac:dyDescent="0.3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3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3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3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3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3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3">
      <c r="A161" s="32" t="s">
        <v>11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</row>
    <row r="162" spans="1:16" x14ac:dyDescent="0.3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3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3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3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3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3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3">
      <c r="A168" s="21" t="s">
        <v>61</v>
      </c>
    </row>
    <row r="169" spans="1:16" x14ac:dyDescent="0.3">
      <c r="A169" s="1"/>
    </row>
    <row r="170" spans="1:16" x14ac:dyDescent="0.3">
      <c r="B170" s="31">
        <v>2021</v>
      </c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x14ac:dyDescent="0.3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3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3">
      <c r="A173" s="32" t="s">
        <v>5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</row>
    <row r="174" spans="1:16" x14ac:dyDescent="0.3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3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3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3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3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3">
      <c r="A179" s="32" t="s">
        <v>22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</row>
    <row r="180" spans="1:18" x14ac:dyDescent="0.3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3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3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3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3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3">
      <c r="A185" s="32" t="s">
        <v>23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spans="1:18" x14ac:dyDescent="0.3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3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3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3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3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3">
      <c r="A191" s="32" t="s">
        <v>11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  <row r="192" spans="1:18" x14ac:dyDescent="0.3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3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3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3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3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3">
      <c r="A197" s="21" t="s">
        <v>59</v>
      </c>
    </row>
    <row r="199" spans="1:16" x14ac:dyDescent="0.3">
      <c r="B199" s="31">
        <v>2020</v>
      </c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s="1" customFormat="1" x14ac:dyDescent="0.3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3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3">
      <c r="A202" s="32" t="s">
        <v>5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spans="1:16" x14ac:dyDescent="0.3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3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3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3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3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3">
      <c r="A208" s="32" t="s">
        <v>22</v>
      </c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</row>
    <row r="209" spans="1:16" x14ac:dyDescent="0.3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3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3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3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3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3">
      <c r="A214" s="32" t="s">
        <v>23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</row>
    <row r="215" spans="1:16" x14ac:dyDescent="0.3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3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3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3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3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3">
      <c r="A220" s="32" t="s">
        <v>11</v>
      </c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</row>
    <row r="221" spans="1:16" x14ac:dyDescent="0.3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3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3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3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3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3">
      <c r="A226" s="21" t="s">
        <v>25</v>
      </c>
    </row>
    <row r="228" spans="1:16" x14ac:dyDescent="0.3">
      <c r="B228" s="31">
        <v>2019</v>
      </c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x14ac:dyDescent="0.3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3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3">
      <c r="A231" s="32" t="s">
        <v>5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</row>
    <row r="232" spans="1:16" x14ac:dyDescent="0.3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3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3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3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3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3">
      <c r="A237" s="32" t="s">
        <v>22</v>
      </c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</row>
    <row r="238" spans="1:16" x14ac:dyDescent="0.3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3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3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3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3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3">
      <c r="A243" s="32" t="s">
        <v>23</v>
      </c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</row>
    <row r="244" spans="1:16" x14ac:dyDescent="0.3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3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3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3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3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3">
      <c r="A249" s="32" t="s">
        <v>11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</row>
    <row r="250" spans="1:16" x14ac:dyDescent="0.3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3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3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3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3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3">
      <c r="B257" s="31">
        <v>2018</v>
      </c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1:16" x14ac:dyDescent="0.3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3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3">
      <c r="A260" s="32" t="s">
        <v>5</v>
      </c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</row>
    <row r="261" spans="1:16" x14ac:dyDescent="0.3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3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3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3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3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3">
      <c r="A266" s="32" t="s">
        <v>22</v>
      </c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</row>
    <row r="267" spans="1:16" x14ac:dyDescent="0.3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3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3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3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3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3">
      <c r="A272" s="32" t="s">
        <v>23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</row>
    <row r="273" spans="1:16" x14ac:dyDescent="0.3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3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3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3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3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3">
      <c r="A278" s="32" t="s">
        <v>11</v>
      </c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</row>
    <row r="279" spans="1:16" x14ac:dyDescent="0.3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3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3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3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3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71:P71"/>
    <mergeCell ref="A74:P74"/>
    <mergeCell ref="A81:P81"/>
    <mergeCell ref="A88:P88"/>
    <mergeCell ref="A95:P95"/>
    <mergeCell ref="A128:P128"/>
    <mergeCell ref="B104:P104"/>
    <mergeCell ref="A107:P107"/>
    <mergeCell ref="A114:P114"/>
    <mergeCell ref="A121:P121"/>
    <mergeCell ref="A161:P161"/>
    <mergeCell ref="B137:P137"/>
    <mergeCell ref="A140:P140"/>
    <mergeCell ref="A147:P147"/>
    <mergeCell ref="A154:P154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B199:P199"/>
    <mergeCell ref="B228:P228"/>
    <mergeCell ref="A202:P202"/>
    <mergeCell ref="A208:P208"/>
    <mergeCell ref="A214:P214"/>
    <mergeCell ref="A220:P220"/>
    <mergeCell ref="B170:P170"/>
    <mergeCell ref="A173:P173"/>
    <mergeCell ref="A179:P179"/>
    <mergeCell ref="A185:P185"/>
    <mergeCell ref="A191:P191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zoomScale="80" zoomScaleNormal="80" workbookViewId="0">
      <selection activeCell="N22" sqref="N22"/>
    </sheetView>
  </sheetViews>
  <sheetFormatPr baseColWidth="10" defaultRowHeight="14.4" x14ac:dyDescent="0.3"/>
  <cols>
    <col min="1" max="1" width="42.44140625" customWidth="1"/>
    <col min="2" max="2" width="13.5546875" bestFit="1" customWidth="1"/>
    <col min="14" max="14" width="14.109375" bestFit="1" customWidth="1"/>
  </cols>
  <sheetData>
    <row r="2" spans="1:14" x14ac:dyDescent="0.3">
      <c r="A2" s="1" t="s">
        <v>26</v>
      </c>
    </row>
    <row r="3" spans="1:14" x14ac:dyDescent="0.3">
      <c r="A3" s="1"/>
    </row>
    <row r="4" spans="1:14" x14ac:dyDescent="0.3">
      <c r="A4" s="1"/>
    </row>
    <row r="5" spans="1:14" x14ac:dyDescent="0.3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3">
      <c r="A6" s="1"/>
      <c r="B6" s="26" t="s">
        <v>12</v>
      </c>
      <c r="C6" s="26" t="s">
        <v>13</v>
      </c>
      <c r="D6" s="26" t="s">
        <v>0</v>
      </c>
      <c r="E6" s="26" t="s">
        <v>14</v>
      </c>
      <c r="F6" s="26" t="s">
        <v>1</v>
      </c>
      <c r="G6" s="26" t="s">
        <v>2</v>
      </c>
      <c r="H6" s="26" t="s">
        <v>3</v>
      </c>
      <c r="I6" s="26" t="s">
        <v>15</v>
      </c>
      <c r="J6" s="26" t="s">
        <v>16</v>
      </c>
      <c r="K6" s="26" t="s">
        <v>17</v>
      </c>
      <c r="L6" s="26" t="s">
        <v>18</v>
      </c>
      <c r="M6" s="26" t="s">
        <v>19</v>
      </c>
      <c r="N6" s="26" t="s">
        <v>4</v>
      </c>
    </row>
    <row r="7" spans="1:14" x14ac:dyDescent="0.3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3">
      <c r="A8" s="2" t="s">
        <v>6</v>
      </c>
      <c r="B8" s="3">
        <f>'DE_VIE Gruppe inkl. MLA und KSC'!B9</f>
        <v>1910186</v>
      </c>
      <c r="C8" s="3">
        <f>'DE_VIE Gruppe inkl. MLA und KSC'!C9</f>
        <v>1933586</v>
      </c>
      <c r="D8" s="3"/>
      <c r="E8" s="3"/>
      <c r="F8" s="3"/>
      <c r="G8" s="3"/>
      <c r="H8" s="3"/>
      <c r="I8" s="3"/>
      <c r="J8" s="3"/>
      <c r="K8" s="3"/>
      <c r="L8" s="3"/>
      <c r="M8" s="3"/>
      <c r="N8" s="3">
        <f>SUM(B8:M8)</f>
        <v>3843772</v>
      </c>
    </row>
    <row r="9" spans="1:14" x14ac:dyDescent="0.3">
      <c r="A9" s="2" t="s">
        <v>7</v>
      </c>
      <c r="B9" s="3">
        <f>'DE_VIE Gruppe inkl. MLA und KSC'!B10</f>
        <v>1534396</v>
      </c>
      <c r="C9" s="3">
        <f>'DE_VIE Gruppe inkl. MLA und KSC'!C10</f>
        <v>1568911</v>
      </c>
      <c r="D9" s="3"/>
      <c r="E9" s="3"/>
      <c r="F9" s="3"/>
      <c r="G9" s="3"/>
      <c r="H9" s="3"/>
      <c r="I9" s="3"/>
      <c r="J9" s="3"/>
      <c r="K9" s="3"/>
      <c r="L9" s="3"/>
      <c r="M9" s="3"/>
      <c r="N9" s="3">
        <f>SUM(B9:M9)</f>
        <v>3103307</v>
      </c>
    </row>
    <row r="10" spans="1:14" x14ac:dyDescent="0.3">
      <c r="A10" s="2" t="s">
        <v>8</v>
      </c>
      <c r="B10" s="3">
        <f>'DE_VIE Gruppe inkl. MLA und KSC'!B11</f>
        <v>331854</v>
      </c>
      <c r="C10" s="3">
        <f>'DE_VIE Gruppe inkl. MLA und KSC'!C11</f>
        <v>324872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ref="N10:N12" si="0">SUM(B10:M10)</f>
        <v>656726</v>
      </c>
    </row>
    <row r="11" spans="1:14" x14ac:dyDescent="0.3">
      <c r="A11" s="2" t="s">
        <v>9</v>
      </c>
      <c r="B11" s="3">
        <f>'DE_VIE Gruppe inkl. MLA und KSC'!B12</f>
        <v>15143</v>
      </c>
      <c r="C11" s="3">
        <f>'DE_VIE Gruppe inkl. MLA und KSC'!C12</f>
        <v>14694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29837</v>
      </c>
    </row>
    <row r="12" spans="1:14" x14ac:dyDescent="0.3">
      <c r="A12" s="2" t="s">
        <v>10</v>
      </c>
      <c r="B12" s="6">
        <f>'DE_VIE Gruppe inkl. MLA und KSC'!B13</f>
        <v>22678850.16</v>
      </c>
      <c r="C12" s="6">
        <f>'DE_VIE Gruppe inkl. MLA und KSC'!C13</f>
        <v>24704942.280000001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47383792.439999998</v>
      </c>
    </row>
    <row r="13" spans="1:14" x14ac:dyDescent="0.3">
      <c r="A13" s="20" t="s">
        <v>28</v>
      </c>
      <c r="B13" s="3">
        <f>'DE_VIE Gruppe inkl. MLA und KSC'!B14</f>
        <v>712013</v>
      </c>
      <c r="C13" s="3">
        <f>'DE_VIE Gruppe inkl. MLA und KSC'!C14</f>
        <v>675664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>SUM(B13:M13)</f>
        <v>1387677</v>
      </c>
    </row>
    <row r="14" spans="1:14" x14ac:dyDescent="0.3">
      <c r="A14" s="2" t="s">
        <v>29</v>
      </c>
      <c r="B14" s="10">
        <f>'DE_VIE only'!B10/'DE_VIE only'!B8*100</f>
        <v>17.372863166204759</v>
      </c>
      <c r="C14" s="10">
        <f>'DE_VIE only'!C10/'DE_VIE only'!C8*100</f>
        <v>16.801528351984345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17.085456681613788</v>
      </c>
    </row>
    <row r="15" spans="1:14" x14ac:dyDescent="0.3">
      <c r="A15" s="32" t="s">
        <v>27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3">
      <c r="A16" s="2" t="s">
        <v>6</v>
      </c>
      <c r="B16" s="5">
        <f>((B8/B28-1)*100)</f>
        <v>1.062588156617994</v>
      </c>
      <c r="C16" s="5">
        <f>((C8/C28-1)*100)</f>
        <v>1.7106727018802559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'DE_VIE Gruppe inkl. MLA und KSC'!P9</f>
        <v>1.3875674693306861</v>
      </c>
    </row>
    <row r="17" spans="1:14" x14ac:dyDescent="0.3">
      <c r="A17" s="2" t="s">
        <v>7</v>
      </c>
      <c r="B17" s="5">
        <f t="shared" ref="B17:C20" si="1">((B9/B29-1)*100)</f>
        <v>-0.53498884062415097</v>
      </c>
      <c r="C17" s="5">
        <f t="shared" si="1"/>
        <v>7.8396001229852352E-2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>'DE_VIE Gruppe inkl. MLA und KSC'!P10</f>
        <v>-0.22582805495621194</v>
      </c>
    </row>
    <row r="18" spans="1:14" x14ac:dyDescent="0.3">
      <c r="A18" s="2" t="s">
        <v>8</v>
      </c>
      <c r="B18" s="5">
        <f t="shared" si="1"/>
        <v>-2.5042746593493148</v>
      </c>
      <c r="C18" s="5">
        <f t="shared" si="1"/>
        <v>-0.39978416560384478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>'DE_VIE Gruppe inkl. MLA und KSC'!P11</f>
        <v>-1.4744491819117411</v>
      </c>
    </row>
    <row r="19" spans="1:14" x14ac:dyDescent="0.3">
      <c r="A19" s="2" t="s">
        <v>9</v>
      </c>
      <c r="B19" s="5">
        <f t="shared" si="1"/>
        <v>-4.0245912029408082</v>
      </c>
      <c r="C19" s="5">
        <f t="shared" si="1"/>
        <v>-1.9484852529027097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>'DE_VIE Gruppe inkl. MLA und KSC'!P12</f>
        <v>-3.0132622545832821</v>
      </c>
    </row>
    <row r="20" spans="1:14" x14ac:dyDescent="0.3">
      <c r="A20" s="2" t="s">
        <v>10</v>
      </c>
      <c r="B20" s="5">
        <f t="shared" si="1"/>
        <v>5.2844115195804786</v>
      </c>
      <c r="C20" s="5">
        <f t="shared" si="1"/>
        <v>6.3382750442823932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>'DE_VIE Gruppe inkl. MLA und KSC'!P13</f>
        <v>5.8312546152640143</v>
      </c>
    </row>
    <row r="21" spans="1:14" x14ac:dyDescent="0.3">
      <c r="A21" s="20" t="s">
        <v>28</v>
      </c>
      <c r="B21" s="5">
        <f>((B13/B33-1)*100)</f>
        <v>2.6814956036681936</v>
      </c>
      <c r="C21" s="5">
        <f t="shared" ref="C21" si="2">((C13/C33-1)*100)</f>
        <v>3.5008654891928837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>'DE_VIE Gruppe inkl. MLA und KSC'!P14</f>
        <v>3.0788223994580477</v>
      </c>
    </row>
    <row r="22" spans="1:14" x14ac:dyDescent="0.3">
      <c r="A22" s="2" t="s">
        <v>30</v>
      </c>
      <c r="B22" s="5">
        <f>B14-B34</f>
        <v>-0.63558293882026007</v>
      </c>
      <c r="C22" s="5">
        <f>C14-C34</f>
        <v>-0.35601228970859822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N14-(SUM(B30:C30)/SUM(B28:C28)*100)</f>
        <v>-0.49630640083549693</v>
      </c>
    </row>
    <row r="23" spans="1:14" x14ac:dyDescent="0.3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3">
      <c r="A24" s="1"/>
    </row>
    <row r="25" spans="1:14" x14ac:dyDescent="0.3">
      <c r="B25" s="31">
        <v>2025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3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3">
      <c r="A27" s="32" t="s">
        <v>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3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3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3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3">SUM(B30:M30)</f>
        <v>6563414</v>
      </c>
    </row>
    <row r="31" spans="1:14" x14ac:dyDescent="0.3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3"/>
        <v>240360</v>
      </c>
    </row>
    <row r="32" spans="1:14" x14ac:dyDescent="0.3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3"/>
        <v>313763065.95999998</v>
      </c>
    </row>
    <row r="33" spans="1:14" x14ac:dyDescent="0.3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3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3">
      <c r="A35" s="32" t="s">
        <v>27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3">
      <c r="A36" s="2" t="s">
        <v>6</v>
      </c>
      <c r="B36" s="5">
        <f t="shared" ref="B36:J40" si="4">(B28/B48-1)*100</f>
        <v>3.3657687455190155</v>
      </c>
      <c r="C36" s="5">
        <f t="shared" si="4"/>
        <v>1.3860778902177184</v>
      </c>
      <c r="D36" s="5">
        <f t="shared" si="4"/>
        <v>0.91103890425210388</v>
      </c>
      <c r="E36" s="5">
        <f t="shared" si="4"/>
        <v>7.6089267714644082</v>
      </c>
      <c r="F36" s="5">
        <f t="shared" si="4"/>
        <v>1.9765546895542219</v>
      </c>
      <c r="G36" s="5">
        <f t="shared" si="4"/>
        <v>-0.40836202008111</v>
      </c>
      <c r="H36" s="5">
        <f t="shared" si="4"/>
        <v>-1.2150671942085856</v>
      </c>
      <c r="I36" s="5">
        <f t="shared" si="4"/>
        <v>2.281781082415657</v>
      </c>
      <c r="J36" s="5">
        <f t="shared" si="4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3">
      <c r="A37" s="2" t="s">
        <v>7</v>
      </c>
      <c r="B37" s="5">
        <f t="shared" si="4"/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ref="F37:M37" si="5">(F29/F49-1)*100</f>
        <v>3.3426878022182471</v>
      </c>
      <c r="G37" s="5">
        <f t="shared" si="5"/>
        <v>1.0862783217746141</v>
      </c>
      <c r="H37" s="5">
        <f t="shared" si="5"/>
        <v>1.2619963599247441E-3</v>
      </c>
      <c r="I37" s="5">
        <f t="shared" si="5"/>
        <v>1.932801560529529</v>
      </c>
      <c r="J37" s="5">
        <f t="shared" si="5"/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Gruppe inkl. MLA und KSC'!P43</f>
        <v>3.4986745431038413</v>
      </c>
    </row>
    <row r="38" spans="1:14" x14ac:dyDescent="0.3">
      <c r="A38" s="2" t="s">
        <v>8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ref="F38:M38" si="6">(F30/F50-1)*100</f>
        <v>-9.7026761031324682</v>
      </c>
      <c r="G38" s="5">
        <f t="shared" si="6"/>
        <v>-9.0312771890023509</v>
      </c>
      <c r="H38" s="5">
        <f t="shared" si="6"/>
        <v>-6.9525059174642356</v>
      </c>
      <c r="I38" s="5">
        <f t="shared" si="6"/>
        <v>1.1172855210830113</v>
      </c>
      <c r="J38" s="5">
        <f t="shared" si="6"/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Gruppe inkl. MLA und KSC'!P44</f>
        <v>-2.8693971031067411</v>
      </c>
    </row>
    <row r="39" spans="1:14" x14ac:dyDescent="0.3">
      <c r="A39" s="2" t="s">
        <v>9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ref="F39:M39" si="7">(F31/F51-1)*100</f>
        <v>0.54815974941269108</v>
      </c>
      <c r="G39" s="5">
        <f t="shared" si="7"/>
        <v>0.43430556825454492</v>
      </c>
      <c r="H39" s="5">
        <f t="shared" si="7"/>
        <v>0.45556090936966775</v>
      </c>
      <c r="I39" s="5">
        <f t="shared" si="7"/>
        <v>1.939872723282865</v>
      </c>
      <c r="J39" s="5">
        <f t="shared" si="7"/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Gruppe inkl. MLA und KSC'!P45</f>
        <v>2.6574071701304325</v>
      </c>
    </row>
    <row r="40" spans="1:14" x14ac:dyDescent="0.3">
      <c r="A40" s="2" t="s">
        <v>10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ref="F40:M40" si="8">(F32/F52-1)*100</f>
        <v>14.707123182114955</v>
      </c>
      <c r="G40" s="5">
        <f t="shared" si="8"/>
        <v>3.9006269735395227</v>
      </c>
      <c r="H40" s="5">
        <f t="shared" si="8"/>
        <v>9.5428213539042517</v>
      </c>
      <c r="I40" s="5">
        <f t="shared" si="8"/>
        <v>5.6294497778886621</v>
      </c>
      <c r="J40" s="5">
        <f t="shared" si="8"/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Gruppe inkl. MLA und KSC'!P46</f>
        <v>5.3091133609932006</v>
      </c>
    </row>
    <row r="41" spans="1:14" x14ac:dyDescent="0.3">
      <c r="A41" s="20" t="s">
        <v>28</v>
      </c>
      <c r="B41" s="5">
        <f t="shared" ref="B41" si="9">(B33/B53-1)*100</f>
        <v>5.1916273763797038</v>
      </c>
      <c r="C41" s="5">
        <f t="shared" ref="C41:M41" si="10">(C33/C53-1)*100</f>
        <v>3.0374104671020863</v>
      </c>
      <c r="D41" s="5">
        <f t="shared" si="10"/>
        <v>6.6679948698153302</v>
      </c>
      <c r="E41" s="5">
        <f t="shared" si="10"/>
        <v>5.969753218486562</v>
      </c>
      <c r="F41" s="5">
        <f t="shared" si="10"/>
        <v>4.9870763897508219</v>
      </c>
      <c r="G41" s="5">
        <f t="shared" si="10"/>
        <v>1.7703903637061869</v>
      </c>
      <c r="H41" s="5">
        <f t="shared" si="10"/>
        <v>0.63649728897405833</v>
      </c>
      <c r="I41" s="5">
        <f t="shared" si="10"/>
        <v>2.1748720347422701</v>
      </c>
      <c r="J41" s="5">
        <f t="shared" si="10"/>
        <v>2.1996087602031311</v>
      </c>
      <c r="K41" s="5">
        <f t="shared" si="10"/>
        <v>2.3983134814255624</v>
      </c>
      <c r="L41" s="5">
        <f t="shared" si="10"/>
        <v>4.6638296728045203</v>
      </c>
      <c r="M41" s="5">
        <f t="shared" si="10"/>
        <v>5.5836578661948133</v>
      </c>
      <c r="N41" s="5">
        <f>'DE_VIE Gruppe inkl. MLA und KSC'!P47</f>
        <v>3.6054361872107643</v>
      </c>
    </row>
    <row r="42" spans="1:14" x14ac:dyDescent="0.3">
      <c r="A42" s="2" t="s">
        <v>30</v>
      </c>
      <c r="B42" s="5">
        <f>B34-B54</f>
        <v>-2.0571028496972019</v>
      </c>
      <c r="C42" s="5">
        <f t="shared" ref="C42:L42" si="11">C34-C54</f>
        <v>-2.5760700138808339</v>
      </c>
      <c r="D42" s="5">
        <f t="shared" si="11"/>
        <v>0.66042643546732904</v>
      </c>
      <c r="E42" s="5">
        <f t="shared" si="11"/>
        <v>5.7097317224819477E-2</v>
      </c>
      <c r="F42" s="5">
        <f t="shared" si="11"/>
        <v>-2.5689367078414378</v>
      </c>
      <c r="G42" s="5">
        <f t="shared" si="11"/>
        <v>-1.9304412385995491</v>
      </c>
      <c r="H42" s="5">
        <f t="shared" si="11"/>
        <v>-1.3582383337332899</v>
      </c>
      <c r="I42" s="5">
        <f t="shared" si="11"/>
        <v>-0.25522902933293423</v>
      </c>
      <c r="J42" s="5">
        <f t="shared" si="11"/>
        <v>-0.93231019723164721</v>
      </c>
      <c r="K42" s="5">
        <f t="shared" si="11"/>
        <v>-0.80481219408255456</v>
      </c>
      <c r="L42" s="5">
        <f t="shared" si="11"/>
        <v>-0.9744127331480037</v>
      </c>
      <c r="M42" s="5">
        <f t="shared" ref="M42" si="12">(M34/M54-1)*100</f>
        <v>-7.518154782720476</v>
      </c>
      <c r="N42" s="5">
        <f>N34-(SUM(B50:M50)/SUM(B48:M48)*100)</f>
        <v>-1.1446454687646721</v>
      </c>
    </row>
    <row r="43" spans="1:14" x14ac:dyDescent="0.3">
      <c r="A43" s="1"/>
    </row>
    <row r="44" spans="1:14" x14ac:dyDescent="0.3">
      <c r="A44" s="1"/>
    </row>
    <row r="45" spans="1:14" x14ac:dyDescent="0.3">
      <c r="B45" s="31">
        <v>2024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3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3">
      <c r="A47" s="32" t="s">
        <v>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3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3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3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3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3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3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3">
      <c r="A54" s="2" t="s">
        <v>29</v>
      </c>
      <c r="B54" s="5">
        <f t="shared" ref="B54:M54" si="13">B50/B48*100</f>
        <v>20.065548954722221</v>
      </c>
      <c r="C54" s="5">
        <f t="shared" si="13"/>
        <v>19.733610655573777</v>
      </c>
      <c r="D54" s="5">
        <f t="shared" si="13"/>
        <v>19.50690800935779</v>
      </c>
      <c r="E54" s="5">
        <f t="shared" si="13"/>
        <v>22.0286716847287</v>
      </c>
      <c r="F54" s="5">
        <f t="shared" si="13"/>
        <v>22.430528117077504</v>
      </c>
      <c r="G54" s="5">
        <f t="shared" si="13"/>
        <v>22.295917472207314</v>
      </c>
      <c r="H54" s="5">
        <f t="shared" si="13"/>
        <v>23.385606191878935</v>
      </c>
      <c r="I54" s="5">
        <f t="shared" si="13"/>
        <v>22.417672141432366</v>
      </c>
      <c r="J54" s="5">
        <f t="shared" si="13"/>
        <v>23.13064931073658</v>
      </c>
      <c r="K54" s="5">
        <f t="shared" si="13"/>
        <v>23.568632880105582</v>
      </c>
      <c r="L54" s="5">
        <f t="shared" si="13"/>
        <v>18.005895089309369</v>
      </c>
      <c r="M54" s="5">
        <f t="shared" si="13"/>
        <v>15.247557857030044</v>
      </c>
      <c r="N54" s="5">
        <f>N50/N48*100</f>
        <v>21.303098792818474</v>
      </c>
    </row>
    <row r="55" spans="1:14" x14ac:dyDescent="0.3">
      <c r="A55" s="32" t="s">
        <v>27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3">
      <c r="A56" s="2" t="s">
        <v>6</v>
      </c>
      <c r="B56" s="5">
        <f t="shared" ref="B56:M56" si="14">(B48/B68-1)*100</f>
        <v>9.5228939736434537</v>
      </c>
      <c r="C56" s="5">
        <f t="shared" si="14"/>
        <v>16.819897090459833</v>
      </c>
      <c r="D56" s="5">
        <f t="shared" si="14"/>
        <v>7.6270302008840662</v>
      </c>
      <c r="E56" s="5">
        <f t="shared" si="14"/>
        <v>5.8794537951646575</v>
      </c>
      <c r="F56" s="5">
        <f t="shared" si="14"/>
        <v>5.3327532421849622</v>
      </c>
      <c r="G56" s="5">
        <f t="shared" si="14"/>
        <v>6.5010863935857754</v>
      </c>
      <c r="H56" s="5">
        <f t="shared" si="14"/>
        <v>5.7089786117224817</v>
      </c>
      <c r="I56" s="5">
        <f t="shared" si="14"/>
        <v>7.3278550569993328</v>
      </c>
      <c r="J56" s="5">
        <f t="shared" si="14"/>
        <v>5.4309885089596888</v>
      </c>
      <c r="K56" s="5">
        <f t="shared" si="14"/>
        <v>7.8428409299561519</v>
      </c>
      <c r="L56" s="5">
        <f t="shared" si="14"/>
        <v>7.373114813784154</v>
      </c>
      <c r="M56" s="5">
        <f t="shared" si="14"/>
        <v>8.7728436148447173</v>
      </c>
      <c r="N56" s="5">
        <f>'DE_VIE Gruppe inkl. MLA und KSC'!P75</f>
        <v>7.4040437086604793</v>
      </c>
    </row>
    <row r="57" spans="1:14" x14ac:dyDescent="0.3">
      <c r="A57" s="2" t="s">
        <v>7</v>
      </c>
      <c r="B57" s="5">
        <f t="shared" ref="B57:M57" si="15">(B49/B69-1)*100</f>
        <v>9.597093069277074</v>
      </c>
      <c r="C57" s="5">
        <f t="shared" si="15"/>
        <v>15.795246941952135</v>
      </c>
      <c r="D57" s="5">
        <f t="shared" si="15"/>
        <v>12.682030336904138</v>
      </c>
      <c r="E57" s="5">
        <f t="shared" si="15"/>
        <v>6.9638387338225582</v>
      </c>
      <c r="F57" s="5">
        <f t="shared" si="15"/>
        <v>7.1117207490298151</v>
      </c>
      <c r="G57" s="5">
        <f t="shared" si="15"/>
        <v>8.4522047092173267</v>
      </c>
      <c r="H57" s="5">
        <f t="shared" si="15"/>
        <v>5.9121932066897198</v>
      </c>
      <c r="I57" s="5">
        <f t="shared" si="15"/>
        <v>9.8890202541982664</v>
      </c>
      <c r="J57" s="5">
        <f t="shared" si="15"/>
        <v>6.5833679482236507</v>
      </c>
      <c r="K57" s="5">
        <f t="shared" si="15"/>
        <v>7.7368656848722628</v>
      </c>
      <c r="L57" s="5">
        <f t="shared" si="15"/>
        <v>9.3616515813037537</v>
      </c>
      <c r="M57" s="5">
        <f t="shared" si="15"/>
        <v>11.294811895219325</v>
      </c>
      <c r="N57" s="5">
        <f>'DE_VIE Gruppe inkl. MLA und KSC'!P76</f>
        <v>8.9090457876880969</v>
      </c>
    </row>
    <row r="58" spans="1:14" x14ac:dyDescent="0.3">
      <c r="A58" s="2" t="s">
        <v>8</v>
      </c>
      <c r="B58" s="5">
        <f t="shared" ref="B58:M58" si="16">(B50/B70-1)*100</f>
        <v>8.853406434309985</v>
      </c>
      <c r="C58" s="5">
        <f t="shared" si="16"/>
        <v>20.925520441844505</v>
      </c>
      <c r="D58" s="5">
        <f t="shared" si="16"/>
        <v>-9.0374327031161545</v>
      </c>
      <c r="E58" s="5">
        <f t="shared" si="16"/>
        <v>1.853242731929905</v>
      </c>
      <c r="F58" s="5">
        <f t="shared" si="16"/>
        <v>-0.59076094746091101</v>
      </c>
      <c r="G58" s="5">
        <f t="shared" si="16"/>
        <v>0.12874260399013959</v>
      </c>
      <c r="H58" s="5">
        <f t="shared" si="16"/>
        <v>4.8002437465790582</v>
      </c>
      <c r="I58" s="5">
        <f t="shared" si="16"/>
        <v>-0.68540515237431876</v>
      </c>
      <c r="J58" s="5">
        <f t="shared" si="16"/>
        <v>1.4222019629350102</v>
      </c>
      <c r="K58" s="5">
        <f t="shared" si="16"/>
        <v>7.9931756494765471</v>
      </c>
      <c r="L58" s="5">
        <f t="shared" si="16"/>
        <v>-0.6572152392088082</v>
      </c>
      <c r="M58" s="5">
        <f t="shared" si="16"/>
        <v>-3.0614588396152387</v>
      </c>
      <c r="N58" s="5">
        <f>'DE_VIE Gruppe inkl. MLA und KSC'!P77</f>
        <v>2.0608494785120168</v>
      </c>
    </row>
    <row r="59" spans="1:14" x14ac:dyDescent="0.3">
      <c r="A59" s="2" t="s">
        <v>9</v>
      </c>
      <c r="B59" s="5">
        <f t="shared" ref="B59:M59" si="17">(B51/B71-1)*100</f>
        <v>5.1774327696146427</v>
      </c>
      <c r="C59" s="5">
        <f t="shared" si="17"/>
        <v>12.545440482635929</v>
      </c>
      <c r="D59" s="5">
        <f t="shared" si="17"/>
        <v>2.8174258408837138</v>
      </c>
      <c r="E59" s="5">
        <f t="shared" si="17"/>
        <v>6.1555769848923081</v>
      </c>
      <c r="F59" s="5">
        <f t="shared" si="17"/>
        <v>6.2084148727984401</v>
      </c>
      <c r="G59" s="5">
        <f t="shared" si="17"/>
        <v>5.5949794834660782</v>
      </c>
      <c r="H59" s="5">
        <f t="shared" si="17"/>
        <v>4.8211579962349038</v>
      </c>
      <c r="I59" s="5">
        <f t="shared" si="17"/>
        <v>5.1162576121055459</v>
      </c>
      <c r="J59" s="5">
        <f t="shared" si="17"/>
        <v>6.3727145544888897</v>
      </c>
      <c r="K59" s="5">
        <f t="shared" si="17"/>
        <v>6.3340479438705799</v>
      </c>
      <c r="L59" s="5">
        <f t="shared" si="17"/>
        <v>4.1312857573020167</v>
      </c>
      <c r="M59" s="5">
        <f t="shared" si="17"/>
        <v>7.1376591873862916</v>
      </c>
      <c r="N59" s="5">
        <f>'DE_VIE Gruppe inkl. MLA und KSC'!P78</f>
        <v>5.8992740677084488</v>
      </c>
    </row>
    <row r="60" spans="1:14" x14ac:dyDescent="0.3">
      <c r="A60" s="2" t="s">
        <v>10</v>
      </c>
      <c r="B60" s="5">
        <f t="shared" ref="B60:M60" si="18">(B52/B72-1)*100</f>
        <v>16.195875918426019</v>
      </c>
      <c r="C60" s="5">
        <f t="shared" si="18"/>
        <v>19.725581738587316</v>
      </c>
      <c r="D60" s="5">
        <f t="shared" si="18"/>
        <v>12.003191571485573</v>
      </c>
      <c r="E60" s="5">
        <f t="shared" si="18"/>
        <v>15.613804155994027</v>
      </c>
      <c r="F60" s="5">
        <f t="shared" si="18"/>
        <v>20.368776244777575</v>
      </c>
      <c r="G60" s="5">
        <f t="shared" si="18"/>
        <v>21.131511031414128</v>
      </c>
      <c r="H60" s="5">
        <f t="shared" si="18"/>
        <v>24.83059640686729</v>
      </c>
      <c r="I60" s="5">
        <f t="shared" si="18"/>
        <v>21.476737071218508</v>
      </c>
      <c r="J60" s="5">
        <f t="shared" si="18"/>
        <v>26.410507931347027</v>
      </c>
      <c r="K60" s="5">
        <f t="shared" si="18"/>
        <v>35.585044944770836</v>
      </c>
      <c r="L60" s="5">
        <f t="shared" si="18"/>
        <v>23.511900790178242</v>
      </c>
      <c r="M60" s="5">
        <f t="shared" si="18"/>
        <v>21.903124096522774</v>
      </c>
      <c r="N60" s="5">
        <f>'DE_VIE Gruppe inkl. MLA und KSC'!P79</f>
        <v>21.605875856711918</v>
      </c>
    </row>
    <row r="61" spans="1:14" x14ac:dyDescent="0.3">
      <c r="A61" s="20" t="s">
        <v>28</v>
      </c>
      <c r="B61" s="5">
        <f t="shared" ref="B61:M61" si="19">(B53/B73-1)*100</f>
        <v>8.6382071950176442</v>
      </c>
      <c r="C61" s="5">
        <f t="shared" si="19"/>
        <v>16.853132665670699</v>
      </c>
      <c r="D61" s="5">
        <f t="shared" si="19"/>
        <v>7.2278324958720441</v>
      </c>
      <c r="E61" s="5">
        <f t="shared" si="19"/>
        <v>7.7182655403674305</v>
      </c>
      <c r="F61" s="5">
        <f t="shared" si="19"/>
        <v>7.892783137002457</v>
      </c>
      <c r="G61" s="5">
        <f t="shared" si="19"/>
        <v>7.2982809309498187</v>
      </c>
      <c r="H61" s="5">
        <f t="shared" si="19"/>
        <v>7.2342780104033721</v>
      </c>
      <c r="I61" s="5">
        <f t="shared" si="19"/>
        <v>7.803248806689167</v>
      </c>
      <c r="J61" s="5">
        <f t="shared" si="19"/>
        <v>8.4754236790234749</v>
      </c>
      <c r="K61" s="5">
        <f t="shared" si="19"/>
        <v>8.5364136285606129</v>
      </c>
      <c r="L61" s="5">
        <f t="shared" si="19"/>
        <v>4.8939065926704162</v>
      </c>
      <c r="M61" s="5">
        <f t="shared" si="19"/>
        <v>7.8510864772411315</v>
      </c>
      <c r="N61" s="5">
        <f>'DE_VIE Gruppe inkl. MLA und KSC'!P80</f>
        <v>8.1549320642265055</v>
      </c>
    </row>
    <row r="62" spans="1:14" x14ac:dyDescent="0.3">
      <c r="A62" s="2" t="s">
        <v>30</v>
      </c>
      <c r="B62" s="5">
        <f t="shared" ref="B62" si="20">B54-B74</f>
        <v>-0.12341033170311277</v>
      </c>
      <c r="C62" s="5">
        <f t="shared" ref="C62:M62" si="21">(C54/C74-1)*100</f>
        <v>3.5144897861067781</v>
      </c>
      <c r="D62" s="5">
        <f t="shared" si="21"/>
        <v>-15.48352943762945</v>
      </c>
      <c r="E62" s="5">
        <f t="shared" si="21"/>
        <v>-3.8026367901594083</v>
      </c>
      <c r="F62" s="5">
        <f t="shared" si="21"/>
        <v>-5.6236203909208697</v>
      </c>
      <c r="G62" s="5">
        <f t="shared" si="21"/>
        <v>-5.9833603631478489</v>
      </c>
      <c r="H62" s="5">
        <f t="shared" si="21"/>
        <v>-0.859657218410248</v>
      </c>
      <c r="I62" s="5">
        <f t="shared" si="21"/>
        <v>-7.4661514525916628</v>
      </c>
      <c r="J62" s="5">
        <f t="shared" si="21"/>
        <v>-3.802284890541463</v>
      </c>
      <c r="K62" s="5">
        <f t="shared" si="21"/>
        <v>0.13940166841304169</v>
      </c>
      <c r="L62" s="5">
        <f t="shared" si="21"/>
        <v>-7.4789020202309153</v>
      </c>
      <c r="M62" s="5">
        <f t="shared" si="21"/>
        <v>-10.879831823064389</v>
      </c>
      <c r="N62" s="5">
        <f>N54-(SUM(B70:M70)/SUM(B68:M68)*100)</f>
        <v>-1.1152816690795433</v>
      </c>
    </row>
    <row r="63" spans="1:14" x14ac:dyDescent="0.3">
      <c r="A63" s="1"/>
    </row>
    <row r="64" spans="1:14" x14ac:dyDescent="0.3">
      <c r="A64" s="1"/>
    </row>
    <row r="65" spans="1:14" x14ac:dyDescent="0.3">
      <c r="B65" s="31">
        <v>2023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3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3">
      <c r="A67" s="32" t="s">
        <v>5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3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3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2">SUM(B69:M69)</f>
        <v>22831334</v>
      </c>
    </row>
    <row r="70" spans="1:14" x14ac:dyDescent="0.3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2"/>
        <v>6620862</v>
      </c>
    </row>
    <row r="71" spans="1:14" x14ac:dyDescent="0.3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2"/>
        <v>221095</v>
      </c>
    </row>
    <row r="72" spans="1:14" x14ac:dyDescent="0.3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2"/>
        <v>245008585.91</v>
      </c>
    </row>
    <row r="73" spans="1:14" x14ac:dyDescent="0.3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2"/>
        <v>9282959</v>
      </c>
    </row>
    <row r="74" spans="1:14" x14ac:dyDescent="0.3">
      <c r="A74" s="2" t="s">
        <v>29</v>
      </c>
      <c r="B74" s="5">
        <f t="shared" ref="B74" si="23">B70/B68*100</f>
        <v>20.188959286425334</v>
      </c>
      <c r="C74" s="5">
        <f t="shared" ref="C74:M74" si="24">C70/C68*100</f>
        <v>19.063621620847062</v>
      </c>
      <c r="D74" s="5">
        <f t="shared" si="24"/>
        <v>23.080599414006876</v>
      </c>
      <c r="E74" s="5">
        <f t="shared" si="24"/>
        <v>22.899454776817894</v>
      </c>
      <c r="F74" s="5">
        <f t="shared" si="24"/>
        <v>23.767099575114088</v>
      </c>
      <c r="G74" s="5">
        <f t="shared" si="24"/>
        <v>23.714863196905707</v>
      </c>
      <c r="H74" s="5">
        <f t="shared" si="24"/>
        <v>23.588385450107214</v>
      </c>
      <c r="I74" s="5">
        <f t="shared" si="24"/>
        <v>24.22645604105292</v>
      </c>
      <c r="J74" s="5">
        <f t="shared" si="24"/>
        <v>24.044905104468832</v>
      </c>
      <c r="K74" s="5">
        <f t="shared" si="24"/>
        <v>23.535823549402963</v>
      </c>
      <c r="L74" s="5">
        <f t="shared" si="24"/>
        <v>19.461393652339261</v>
      </c>
      <c r="M74" s="5">
        <f t="shared" si="24"/>
        <v>17.108986853299193</v>
      </c>
      <c r="N74" s="5">
        <f>N70/N68*100</f>
        <v>22.418380461898018</v>
      </c>
    </row>
    <row r="75" spans="1:14" x14ac:dyDescent="0.3">
      <c r="A75" s="32" t="s">
        <v>27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x14ac:dyDescent="0.3">
      <c r="A76" s="2" t="s">
        <v>6</v>
      </c>
      <c r="B76" s="5">
        <f t="shared" ref="B76:G76" si="25">(B68/B88-1)*100</f>
        <v>103.68658759458027</v>
      </c>
      <c r="C76" s="5">
        <f t="shared" si="25"/>
        <v>83.637794789127028</v>
      </c>
      <c r="D76" s="5">
        <f t="shared" si="25"/>
        <v>65.400353783572541</v>
      </c>
      <c r="E76" s="5">
        <f t="shared" si="25"/>
        <v>37.701135300442679</v>
      </c>
      <c r="F76" s="5">
        <f t="shared" si="25"/>
        <v>27.797662593066129</v>
      </c>
      <c r="G76" s="5">
        <f t="shared" si="25"/>
        <v>18.160019829078333</v>
      </c>
      <c r="H76" s="5">
        <f t="shared" ref="H76:I76" si="26">(H68/H88-1)*100</f>
        <v>13.37395880992014</v>
      </c>
      <c r="I76" s="5">
        <f t="shared" si="26"/>
        <v>12.134606498750555</v>
      </c>
      <c r="J76" s="5">
        <f t="shared" ref="J76:K76" si="27">(J68/J88-1)*100</f>
        <v>10.14818576378409</v>
      </c>
      <c r="K76" s="5">
        <f t="shared" si="27"/>
        <v>12.003501436922015</v>
      </c>
      <c r="L76" s="5">
        <f t="shared" ref="L76" si="28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3">
      <c r="A77" s="2" t="s">
        <v>7</v>
      </c>
      <c r="B77" s="5">
        <f t="shared" ref="B77:C77" si="29">(B69/B89-1)*100</f>
        <v>108.77099931064657</v>
      </c>
      <c r="C77" s="5">
        <f t="shared" si="29"/>
        <v>78.511492961087058</v>
      </c>
      <c r="D77" s="5">
        <f t="shared" ref="D77:E77" si="30">(D69/D89-1)*100</f>
        <v>58.77764143906299</v>
      </c>
      <c r="E77" s="5">
        <f t="shared" si="30"/>
        <v>38.183364527700746</v>
      </c>
      <c r="F77" s="5">
        <f t="shared" ref="F77:G77" si="31">(F69/F89-1)*100</f>
        <v>27.889435497083646</v>
      </c>
      <c r="G77" s="5">
        <f t="shared" si="31"/>
        <v>21.415760366120452</v>
      </c>
      <c r="H77" s="5">
        <f t="shared" ref="H77:I77" si="32">(H69/H89-1)*100</f>
        <v>18.482959649022956</v>
      </c>
      <c r="I77" s="5">
        <f t="shared" si="32"/>
        <v>17.491353930170739</v>
      </c>
      <c r="J77" s="5">
        <f t="shared" ref="J77:K77" si="33">(J69/J89-1)*100</f>
        <v>15.539001036615785</v>
      </c>
      <c r="K77" s="5">
        <f t="shared" si="33"/>
        <v>17.125704748232451</v>
      </c>
      <c r="L77" s="5">
        <f t="shared" ref="L77:M77" si="34">(L69/L89-1)*100</f>
        <v>16.650144972694392</v>
      </c>
      <c r="M77" s="5">
        <f t="shared" si="34"/>
        <v>16.91131595450759</v>
      </c>
      <c r="N77" s="5">
        <f>'DE_VIE Gruppe inkl. MLA und KSC'!P109</f>
        <v>28.194427748075547</v>
      </c>
    </row>
    <row r="78" spans="1:14" x14ac:dyDescent="0.3">
      <c r="A78" s="2" t="s">
        <v>8</v>
      </c>
      <c r="B78" s="5">
        <f t="shared" ref="B78:C78" si="35">(B70/B90-1)*100</f>
        <v>87.149789568365293</v>
      </c>
      <c r="C78" s="5">
        <f t="shared" si="35"/>
        <v>110.23593915325738</v>
      </c>
      <c r="D78" s="5">
        <f t="shared" ref="D78:E78" si="36">(D70/D90-1)*100</f>
        <v>93.121852888609595</v>
      </c>
      <c r="E78" s="5">
        <f t="shared" si="36"/>
        <v>38.07133912499021</v>
      </c>
      <c r="F78" s="5">
        <f t="shared" ref="F78:G78" si="37">(F70/F90-1)*100</f>
        <v>27.995884248476543</v>
      </c>
      <c r="G78" s="5">
        <f t="shared" si="37"/>
        <v>8.9377332089552333</v>
      </c>
      <c r="H78" s="5">
        <f t="shared" ref="H78:I78" si="38">(H70/H90-1)*100</f>
        <v>-0.44559332361617798</v>
      </c>
      <c r="I78" s="5">
        <f t="shared" si="38"/>
        <v>-2.0739949732383578</v>
      </c>
      <c r="J78" s="5">
        <f t="shared" ref="J78:K78" si="39">(J70/J90-1)*100</f>
        <v>-3.5387845510357785</v>
      </c>
      <c r="K78" s="5">
        <f t="shared" si="39"/>
        <v>-1.9969964492436376</v>
      </c>
      <c r="L78" s="5">
        <f t="shared" ref="L78:M78" si="40">(L70/L90-1)*100</f>
        <v>-4.063490282958016</v>
      </c>
      <c r="M78" s="5">
        <f t="shared" si="40"/>
        <v>1.3368622165933264</v>
      </c>
      <c r="N78" s="5">
        <f>'DE_VIE Gruppe inkl. MLA und KSC'!P110</f>
        <v>14.259408951939289</v>
      </c>
    </row>
    <row r="79" spans="1:14" x14ac:dyDescent="0.3">
      <c r="A79" s="2" t="s">
        <v>9</v>
      </c>
      <c r="B79" s="5">
        <f t="shared" ref="B79:C79" si="41">(B71/B91-1)*100</f>
        <v>47.209468421589641</v>
      </c>
      <c r="C79" s="5">
        <f t="shared" si="41"/>
        <v>48.013737836290794</v>
      </c>
      <c r="D79" s="5">
        <f t="shared" ref="D79:E79" si="42">(D71/D91-1)*100</f>
        <v>36.640379886373275</v>
      </c>
      <c r="E79" s="5">
        <f t="shared" si="42"/>
        <v>23.013048635824429</v>
      </c>
      <c r="F79" s="5">
        <f t="shared" ref="F79:G79" si="43">(F71/F91-1)*100</f>
        <v>17.647058823529417</v>
      </c>
      <c r="G79" s="5">
        <f t="shared" si="43"/>
        <v>14.195148842337368</v>
      </c>
      <c r="H79" s="5">
        <f t="shared" ref="H79:I79" si="44">(H71/H91-1)*100</f>
        <v>12.733578342564321</v>
      </c>
      <c r="I79" s="5">
        <f t="shared" si="44"/>
        <v>9.2210017131915798</v>
      </c>
      <c r="J79" s="5">
        <f t="shared" ref="J79:K79" si="45">(J71/J91-1)*100</f>
        <v>6.3298281610669305</v>
      </c>
      <c r="K79" s="5">
        <f t="shared" si="45"/>
        <v>10.296646603611359</v>
      </c>
      <c r="L79" s="5">
        <f t="shared" ref="L79:M79" si="46">(L71/L91-1)*100</f>
        <v>10.51580698835275</v>
      </c>
      <c r="M79" s="5">
        <f t="shared" si="46"/>
        <v>9.1908356509071698</v>
      </c>
      <c r="N79" s="5">
        <f>'DE_VIE Gruppe inkl. MLA und KSC'!P111</f>
        <v>17.346559667112494</v>
      </c>
    </row>
    <row r="80" spans="1:14" x14ac:dyDescent="0.3">
      <c r="A80" s="2" t="s">
        <v>10</v>
      </c>
      <c r="B80" s="5">
        <f t="shared" ref="B80:C80" si="47">(B72/B92-1)*100</f>
        <v>-13.438947843314143</v>
      </c>
      <c r="C80" s="5">
        <f t="shared" si="47"/>
        <v>-3.2887128596828963</v>
      </c>
      <c r="D80" s="5">
        <f t="shared" ref="D80:E80" si="48">(D72/D92-1)*100</f>
        <v>5.6172634089543871</v>
      </c>
      <c r="E80" s="5">
        <f t="shared" si="48"/>
        <v>-5.7901069704035528</v>
      </c>
      <c r="F80" s="5">
        <f t="shared" ref="F80:G80" si="49">(F72/F92-1)*100</f>
        <v>-3.4176473249639905</v>
      </c>
      <c r="G80" s="5">
        <f t="shared" si="49"/>
        <v>2.1549574412405015</v>
      </c>
      <c r="H80" s="5">
        <f t="shared" ref="H80:I80" si="50">(H72/H92-1)*100</f>
        <v>-3.9052095754398941</v>
      </c>
      <c r="I80" s="5">
        <f t="shared" si="50"/>
        <v>0.74810659566326709</v>
      </c>
      <c r="J80" s="5">
        <f t="shared" ref="J80:K80" si="51">(J72/J92-1)*100</f>
        <v>-5.1466909922622817</v>
      </c>
      <c r="K80" s="5">
        <f t="shared" si="51"/>
        <v>-4.8631447162412744</v>
      </c>
      <c r="L80" s="5">
        <f t="shared" ref="L80:M80" si="52">(L72/L92-1)*100</f>
        <v>2.4071968291709211</v>
      </c>
      <c r="M80" s="5">
        <f t="shared" si="52"/>
        <v>2.2874782551969286</v>
      </c>
      <c r="N80" s="5">
        <f>'DE_VIE Gruppe inkl. MLA und KSC'!P112</f>
        <v>-2.24568131842523</v>
      </c>
    </row>
    <row r="81" spans="1:14" x14ac:dyDescent="0.3">
      <c r="A81" s="20" t="s">
        <v>28</v>
      </c>
      <c r="B81" s="5">
        <f t="shared" ref="B81:C81" si="53">(B73/B93-1)*100</f>
        <v>40.28321080131316</v>
      </c>
      <c r="C81" s="5">
        <f t="shared" si="53"/>
        <v>45.672464655908954</v>
      </c>
      <c r="D81" s="5">
        <f t="shared" ref="D81:E81" si="54">(D73/D93-1)*100</f>
        <v>33.742527266919176</v>
      </c>
      <c r="E81" s="5">
        <f t="shared" si="54"/>
        <v>21.30752987774023</v>
      </c>
      <c r="F81" s="5">
        <f t="shared" ref="F81:G81" si="55">(F73/F93-1)*100</f>
        <v>19.657480525249007</v>
      </c>
      <c r="G81" s="5">
        <f t="shared" si="55"/>
        <v>17.288030499130834</v>
      </c>
      <c r="H81" s="5">
        <f t="shared" ref="H81:I81" si="56">(H73/H93-1)*100</f>
        <v>12.571124898039887</v>
      </c>
      <c r="I81" s="5">
        <f t="shared" si="56"/>
        <v>10.602595488039125</v>
      </c>
      <c r="J81" s="5">
        <f t="shared" ref="J81:K81" si="57">(J73/J93-1)*100</f>
        <v>8.9675802835501361</v>
      </c>
      <c r="K81" s="5">
        <f t="shared" si="57"/>
        <v>11.219338554138879</v>
      </c>
      <c r="L81" s="5">
        <f t="shared" ref="L81:M81" si="58">(L73/L93-1)*100</f>
        <v>13.416350752595285</v>
      </c>
      <c r="M81" s="5">
        <f t="shared" si="58"/>
        <v>12.263371631080444</v>
      </c>
      <c r="N81" s="5">
        <f>'DE_VIE Gruppe inkl. MLA und KSC'!P113</f>
        <v>18.159200592135115</v>
      </c>
    </row>
    <row r="82" spans="1:14" x14ac:dyDescent="0.3">
      <c r="A82" s="2" t="s">
        <v>30</v>
      </c>
      <c r="B82" s="5">
        <f t="shared" ref="B82:C82" si="59">B74-B94</f>
        <v>-1.7839226154039309</v>
      </c>
      <c r="C82" s="5">
        <f t="shared" si="59"/>
        <v>2.4118471942364401</v>
      </c>
      <c r="D82" s="5">
        <f t="shared" ref="D82:F82" si="60">D74-D94</f>
        <v>3.3130834570448968</v>
      </c>
      <c r="E82" s="5">
        <f t="shared" si="60"/>
        <v>6.1399170835571226E-2</v>
      </c>
      <c r="F82" s="5">
        <f t="shared" si="60"/>
        <v>3.6807072741002145E-2</v>
      </c>
      <c r="G82" s="5">
        <f t="shared" ref="G82:H82" si="61">G74-G94</f>
        <v>-2.007617187511805</v>
      </c>
      <c r="H82" s="5">
        <f t="shared" si="61"/>
        <v>-3.2743997313283693</v>
      </c>
      <c r="I82" s="5">
        <f t="shared" ref="I82:J82" si="62">I74-I94</f>
        <v>-3.5151445101013579</v>
      </c>
      <c r="J82" s="5">
        <f t="shared" si="62"/>
        <v>-3.4117536344091235</v>
      </c>
      <c r="K82" s="5">
        <f t="shared" ref="K82:L82" si="63">K74-K94</f>
        <v>-3.3622770314577828</v>
      </c>
      <c r="L82" s="5">
        <f t="shared" si="63"/>
        <v>-3.2495490597286292</v>
      </c>
      <c r="M82" s="5">
        <f t="shared" ref="M82" si="64">M74-M94</f>
        <v>-2.1133532219313693</v>
      </c>
      <c r="N82" s="5">
        <f>N74-(SUM(B90:M90)/SUM(B88:M88)*100)</f>
        <v>-2.0498040550962919</v>
      </c>
    </row>
    <row r="83" spans="1:14" x14ac:dyDescent="0.3">
      <c r="A83" s="1"/>
    </row>
    <row r="84" spans="1:14" x14ac:dyDescent="0.3">
      <c r="A84" s="1"/>
    </row>
    <row r="85" spans="1:14" x14ac:dyDescent="0.3">
      <c r="B85" s="31">
        <v>2022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x14ac:dyDescent="0.3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3">
      <c r="A87" s="32" t="s">
        <v>5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3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3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3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3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3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3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3">
      <c r="A94" s="2" t="s">
        <v>29</v>
      </c>
      <c r="B94" s="5">
        <f t="shared" ref="B94:M94" si="65">B90/B88*100</f>
        <v>21.972881901829265</v>
      </c>
      <c r="C94" s="5">
        <f t="shared" si="65"/>
        <v>16.651774426610622</v>
      </c>
      <c r="D94" s="5">
        <f t="shared" si="65"/>
        <v>19.767515956961979</v>
      </c>
      <c r="E94" s="5">
        <f t="shared" si="65"/>
        <v>22.838055605982323</v>
      </c>
      <c r="F94" s="5">
        <f t="shared" si="65"/>
        <v>23.730292502373086</v>
      </c>
      <c r="G94" s="5">
        <f t="shared" si="65"/>
        <v>25.722480384417512</v>
      </c>
      <c r="H94" s="5">
        <f t="shared" si="65"/>
        <v>26.862785181435584</v>
      </c>
      <c r="I94" s="5">
        <f t="shared" si="65"/>
        <v>27.741600551154278</v>
      </c>
      <c r="J94" s="5">
        <f t="shared" si="65"/>
        <v>27.456658738877955</v>
      </c>
      <c r="K94" s="5">
        <f t="shared" si="65"/>
        <v>26.898100580860746</v>
      </c>
      <c r="L94" s="5">
        <f t="shared" si="65"/>
        <v>22.71094271206789</v>
      </c>
      <c r="M94" s="5">
        <f t="shared" si="65"/>
        <v>19.222340075230562</v>
      </c>
      <c r="N94" s="5">
        <f>N90/N88*100</f>
        <v>24.46818451699431</v>
      </c>
    </row>
    <row r="95" spans="1:14" x14ac:dyDescent="0.3">
      <c r="A95" s="32" t="s">
        <v>27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3">
      <c r="A96" s="2" t="s">
        <v>6</v>
      </c>
      <c r="B96" s="5">
        <f t="shared" ref="B96:D96" si="66">(B88/B108-1)*100</f>
        <v>313.36090168688065</v>
      </c>
      <c r="C96" s="5">
        <f t="shared" si="66"/>
        <v>450.46225737785448</v>
      </c>
      <c r="D96" s="5">
        <f t="shared" si="66"/>
        <v>474.92035225865692</v>
      </c>
      <c r="E96" s="5">
        <f t="shared" ref="E96:F96" si="67">(E88/E108-1)*100</f>
        <v>565.2156788430741</v>
      </c>
      <c r="F96" s="5">
        <f t="shared" si="67"/>
        <v>428.95789426258642</v>
      </c>
      <c r="G96" s="5">
        <f t="shared" ref="G96:H96" si="68">(G88/G108-1)*100</f>
        <v>230.99412059941207</v>
      </c>
      <c r="H96" s="5">
        <f t="shared" si="68"/>
        <v>88.089315721731623</v>
      </c>
      <c r="I96" s="5">
        <f t="shared" ref="I96:J96" si="69">(I88/I108-1)*100</f>
        <v>55.668263460930653</v>
      </c>
      <c r="J96" s="5">
        <f t="shared" si="69"/>
        <v>68.257903974760609</v>
      </c>
      <c r="K96" s="5">
        <f t="shared" ref="K96:L96" si="70">(K88/K108-1)*100</f>
        <v>55.474381100400151</v>
      </c>
      <c r="L96" s="5">
        <f t="shared" si="70"/>
        <v>68.820874071737819</v>
      </c>
      <c r="M96" s="5">
        <f t="shared" ref="M96" si="71">(M88/M108-1)*100</f>
        <v>108.58863153508781</v>
      </c>
      <c r="N96" s="5">
        <f>'DE_VIE Gruppe inkl. MLA und KSC'!P141</f>
        <v>127.59195285042378</v>
      </c>
    </row>
    <row r="97" spans="1:14" x14ac:dyDescent="0.3">
      <c r="A97" s="2" t="s">
        <v>7</v>
      </c>
      <c r="B97" s="5">
        <f t="shared" ref="B97:D97" si="72">(B89/B109-1)*100</f>
        <v>328.4121097700762</v>
      </c>
      <c r="C97" s="5">
        <f t="shared" si="72"/>
        <v>493.85251607091681</v>
      </c>
      <c r="D97" s="5">
        <f t="shared" si="72"/>
        <v>534.87233455469493</v>
      </c>
      <c r="E97" s="5">
        <f t="shared" ref="E97:F97" si="73">(E89/E109-1)*100</f>
        <v>671.71017821157989</v>
      </c>
      <c r="F97" s="5">
        <f t="shared" si="73"/>
        <v>533.03612272261228</v>
      </c>
      <c r="G97" s="5">
        <f t="shared" ref="G97:H97" si="74">(G89/G109-1)*100</f>
        <v>233.15366864904416</v>
      </c>
      <c r="H97" s="5">
        <f t="shared" si="74"/>
        <v>83.425031703338462</v>
      </c>
      <c r="I97" s="5">
        <f t="shared" ref="I97:J97" si="75">(I89/I109-1)*100</f>
        <v>51.952617378706002</v>
      </c>
      <c r="J97" s="5">
        <f t="shared" si="75"/>
        <v>56.375991291416618</v>
      </c>
      <c r="K97" s="5">
        <f t="shared" ref="K97:L97" si="76">(K89/K109-1)*100</f>
        <v>44.865203252032515</v>
      </c>
      <c r="L97" s="5">
        <f t="shared" si="76"/>
        <v>65.084954080413326</v>
      </c>
      <c r="M97" s="5">
        <f t="shared" ref="M97" si="77">(M89/M109-1)*100</f>
        <v>117.14110250118748</v>
      </c>
      <c r="N97" s="5">
        <f>'DE_VIE Gruppe inkl. MLA und KSC'!P142</f>
        <v>126.88446730595437</v>
      </c>
    </row>
    <row r="98" spans="1:14" x14ac:dyDescent="0.3">
      <c r="A98" s="2" t="s">
        <v>8</v>
      </c>
      <c r="B98" s="5">
        <f t="shared" ref="B98:D98" si="78">(B90/B110-1)*100</f>
        <v>280.24321243085757</v>
      </c>
      <c r="C98" s="5">
        <f t="shared" si="78"/>
        <v>314.85007410785545</v>
      </c>
      <c r="D98" s="5">
        <f t="shared" si="78"/>
        <v>329.24753030196871</v>
      </c>
      <c r="E98" s="5">
        <f t="shared" ref="E98:F98" si="79">(E90/E110-1)*100</f>
        <v>356.32142857142856</v>
      </c>
      <c r="F98" s="5">
        <f t="shared" si="79"/>
        <v>248.89519674959649</v>
      </c>
      <c r="G98" s="5">
        <f t="shared" ref="G98:H98" si="80">(G90/G110-1)*100</f>
        <v>227.65478742597583</v>
      </c>
      <c r="H98" s="5">
        <f t="shared" si="80"/>
        <v>102.89249671864194</v>
      </c>
      <c r="I98" s="5">
        <f t="shared" ref="I98:J98" si="81">(I90/I110-1)*100</f>
        <v>66.766567200482996</v>
      </c>
      <c r="J98" s="5">
        <f t="shared" si="81"/>
        <v>109.96624448227115</v>
      </c>
      <c r="K98" s="5">
        <f t="shared" ref="K98:L98" si="82">(K90/K110-1)*100</f>
        <v>93.480536896961425</v>
      </c>
      <c r="L98" s="5">
        <f t="shared" si="82"/>
        <v>82.757324677543352</v>
      </c>
      <c r="M98" s="5">
        <f t="shared" ref="M98" si="83">(M90/M110-1)*100</f>
        <v>79.560915876224541</v>
      </c>
      <c r="N98" s="5">
        <f>'DE_VIE Gruppe inkl. MLA und KSC'!P143</f>
        <v>130.34762504452249</v>
      </c>
    </row>
    <row r="99" spans="1:14" x14ac:dyDescent="0.3">
      <c r="A99" s="2" t="s">
        <v>9</v>
      </c>
      <c r="B99" s="5">
        <f t="shared" ref="B99:D99" si="84">(B91/B111-1)*100</f>
        <v>162.55022769890169</v>
      </c>
      <c r="C99" s="5">
        <f t="shared" si="84"/>
        <v>211.29722024233786</v>
      </c>
      <c r="D99" s="5">
        <f t="shared" si="84"/>
        <v>204.0216550657386</v>
      </c>
      <c r="E99" s="5">
        <f t="shared" ref="E99:F99" si="85">(E91/E111-1)*100</f>
        <v>202.93471750848471</v>
      </c>
      <c r="F99" s="5">
        <f t="shared" si="85"/>
        <v>199.24216327936617</v>
      </c>
      <c r="G99" s="5">
        <f t="shared" ref="G99:H99" si="86">(G91/G111-1)*100</f>
        <v>120.62758452931162</v>
      </c>
      <c r="H99" s="5">
        <f t="shared" si="86"/>
        <v>42.281632051848582</v>
      </c>
      <c r="I99" s="5">
        <f t="shared" ref="I99:J99" si="87">(I91/I111-1)*100</f>
        <v>29.967256057629331</v>
      </c>
      <c r="J99" s="5">
        <f t="shared" si="87"/>
        <v>32.854027531688715</v>
      </c>
      <c r="K99" s="5">
        <f t="shared" ref="K99:L99" si="88">(K91/K111-1)*100</f>
        <v>28.039633936558172</v>
      </c>
      <c r="L99" s="5">
        <f t="shared" si="88"/>
        <v>21.09123146357188</v>
      </c>
      <c r="M99" s="5">
        <f t="shared" ref="M99" si="89">(M91/M111-1)*100</f>
        <v>29.642029358743251</v>
      </c>
      <c r="N99" s="5">
        <f>'DE_VIE Gruppe inkl. MLA und KSC'!P144</f>
        <v>68.877894000914239</v>
      </c>
    </row>
    <row r="100" spans="1:14" x14ac:dyDescent="0.3">
      <c r="A100" s="2" t="s">
        <v>10</v>
      </c>
      <c r="B100" s="5">
        <f t="shared" ref="B100:D100" si="90">(B92/B112-1)*100</f>
        <v>5.2447397598961665</v>
      </c>
      <c r="C100" s="5">
        <f t="shared" si="90"/>
        <v>-1.5327623275997682</v>
      </c>
      <c r="D100" s="5">
        <f t="shared" si="90"/>
        <v>2.1063945338792411</v>
      </c>
      <c r="E100" s="5">
        <f t="shared" ref="E100:F100" si="91">(E92/E112-1)*100</f>
        <v>0.59816374577694731</v>
      </c>
      <c r="F100" s="5">
        <f t="shared" si="91"/>
        <v>-3.9384248797604826</v>
      </c>
      <c r="G100" s="5">
        <f t="shared" ref="G100:H100" si="92">(G92/G112-1)*100</f>
        <v>-6.1132082970483559</v>
      </c>
      <c r="H100" s="5">
        <f t="shared" si="92"/>
        <v>-1.4314034720874003</v>
      </c>
      <c r="I100" s="5">
        <f t="shared" ref="I100:J100" si="93">(I92/I112-1)*100</f>
        <v>-2.9603945065709292</v>
      </c>
      <c r="J100" s="5">
        <f t="shared" si="93"/>
        <v>-0.62784949736947038</v>
      </c>
      <c r="K100" s="5">
        <f t="shared" ref="K100:L100" si="94">(K92/K112-1)*100</f>
        <v>-7.5573708308308447</v>
      </c>
      <c r="L100" s="5">
        <f t="shared" si="94"/>
        <v>-12.427536416989382</v>
      </c>
      <c r="M100" s="5">
        <f t="shared" ref="M100" si="95">(M92/M112-1)*100</f>
        <v>-16.197645106119264</v>
      </c>
      <c r="N100" s="5">
        <f>'DE_VIE Gruppe inkl. MLA und KSC'!P145</f>
        <v>-4.0804676527732342</v>
      </c>
    </row>
    <row r="101" spans="1:14" x14ac:dyDescent="0.3">
      <c r="A101" s="20" t="s">
        <v>28</v>
      </c>
      <c r="B101" s="5">
        <f t="shared" ref="B101:D101" si="96">(B93/B113-1)*100</f>
        <v>153.1353695434621</v>
      </c>
      <c r="C101" s="5">
        <f t="shared" si="96"/>
        <v>162.73665485451286</v>
      </c>
      <c r="D101" s="5">
        <f t="shared" si="96"/>
        <v>174.65586206144894</v>
      </c>
      <c r="E101" s="5">
        <f t="shared" ref="E101:I101" si="97">(E93/E113-1)*100</f>
        <v>168.19303250019897</v>
      </c>
      <c r="F101" s="5">
        <f t="shared" si="97"/>
        <v>169.28163453786377</v>
      </c>
      <c r="G101" s="5">
        <f t="shared" si="97"/>
        <v>112.88227037838681</v>
      </c>
      <c r="H101" s="5">
        <f t="shared" si="97"/>
        <v>46.126951333155141</v>
      </c>
      <c r="I101" s="5">
        <f t="shared" si="97"/>
        <v>32.28218580999274</v>
      </c>
      <c r="J101" s="5">
        <f t="shared" ref="J101:K101" si="98">(J93/J113-1)*100</f>
        <v>34.888091924128048</v>
      </c>
      <c r="K101" s="5">
        <f t="shared" si="98"/>
        <v>29.184426633847306</v>
      </c>
      <c r="L101" s="5">
        <f t="shared" ref="L101:M101" si="99">(L93/L113-1)*100</f>
        <v>19.316587748278025</v>
      </c>
      <c r="M101" s="5">
        <f t="shared" si="99"/>
        <v>26.448824673874903</v>
      </c>
      <c r="N101" s="5">
        <f>(SUM(B93:M93)/SUM(B113:M113)-1)*100</f>
        <v>65.978953461840732</v>
      </c>
    </row>
    <row r="102" spans="1:14" x14ac:dyDescent="0.3">
      <c r="A102" s="2" t="s">
        <v>30</v>
      </c>
      <c r="B102" s="5">
        <f t="shared" ref="B102:D102" si="100">B94-B114</f>
        <v>-1.9137516491932018</v>
      </c>
      <c r="C102" s="5">
        <f t="shared" si="100"/>
        <v>-5.4433725007003488</v>
      </c>
      <c r="D102" s="5">
        <f t="shared" si="100"/>
        <v>-6.7084598727889464</v>
      </c>
      <c r="E102" s="5">
        <f t="shared" ref="E102:I102" si="101">E94-E114</f>
        <v>-10.454776402697593</v>
      </c>
      <c r="F102" s="5">
        <f t="shared" si="101"/>
        <v>-12.247060207642487</v>
      </c>
      <c r="G102" s="5">
        <f t="shared" si="101"/>
        <v>-0.26215375250743733</v>
      </c>
      <c r="H102" s="5">
        <f t="shared" si="101"/>
        <v>1.9599279300769403</v>
      </c>
      <c r="I102" s="5">
        <f t="shared" si="101"/>
        <v>1.8462016356546478</v>
      </c>
      <c r="J102" s="5">
        <f t="shared" ref="J102:K102" si="102">J94-J114</f>
        <v>5.4540751286158802</v>
      </c>
      <c r="K102" s="5">
        <f t="shared" si="102"/>
        <v>5.2837014911334137</v>
      </c>
      <c r="L102" s="5">
        <f t="shared" ref="L102:M102" si="103">L94-L114</f>
        <v>1.7318590752872041</v>
      </c>
      <c r="M102" s="5">
        <f t="shared" si="103"/>
        <v>-3.1074725770857299</v>
      </c>
      <c r="N102" s="5">
        <f>N94-(SUM(B110:M110)/SUM(B108:M108)*100)</f>
        <v>0.29271539352977882</v>
      </c>
    </row>
    <row r="103" spans="1:14" x14ac:dyDescent="0.3">
      <c r="A103" s="11" t="s">
        <v>61</v>
      </c>
    </row>
    <row r="104" spans="1:14" x14ac:dyDescent="0.3">
      <c r="A104" s="1"/>
    </row>
    <row r="105" spans="1:14" x14ac:dyDescent="0.3">
      <c r="B105" s="31">
        <v>2021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3">
      <c r="A107" s="32" t="s">
        <v>5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3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3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3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3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3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3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3">
      <c r="A114" s="2" t="s">
        <v>29</v>
      </c>
      <c r="B114" s="5">
        <f t="shared" ref="B114:M114" si="104">B110/B108*100</f>
        <v>23.886633551022467</v>
      </c>
      <c r="C114" s="5">
        <f t="shared" si="104"/>
        <v>22.095146927310971</v>
      </c>
      <c r="D114" s="5">
        <f t="shared" si="104"/>
        <v>26.475975829750926</v>
      </c>
      <c r="E114" s="5">
        <f t="shared" si="104"/>
        <v>33.292832008679916</v>
      </c>
      <c r="F114" s="5">
        <f t="shared" si="104"/>
        <v>35.977352710015573</v>
      </c>
      <c r="G114" s="5">
        <f t="shared" si="104"/>
        <v>25.984634136924949</v>
      </c>
      <c r="H114" s="5">
        <f t="shared" si="104"/>
        <v>24.902857251358643</v>
      </c>
      <c r="I114" s="5">
        <f t="shared" si="104"/>
        <v>25.89539891549963</v>
      </c>
      <c r="J114" s="5">
        <f t="shared" si="104"/>
        <v>22.002583610262075</v>
      </c>
      <c r="K114" s="5">
        <f t="shared" si="104"/>
        <v>21.614399089727332</v>
      </c>
      <c r="L114" s="5">
        <f t="shared" si="104"/>
        <v>20.979083636780686</v>
      </c>
      <c r="M114" s="5">
        <f t="shared" si="104"/>
        <v>22.329812652316292</v>
      </c>
      <c r="N114" s="5">
        <f>N110/N108*100</f>
        <v>24.175469123464531</v>
      </c>
    </row>
    <row r="115" spans="1:14" x14ac:dyDescent="0.3">
      <c r="A115" s="32" t="s">
        <v>27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3">
      <c r="A116" s="2" t="s">
        <v>6</v>
      </c>
      <c r="B116" s="5">
        <f t="shared" ref="B116:I121" si="105">(B108/B128-1)*100</f>
        <v>-90.52884571754997</v>
      </c>
      <c r="C116" s="5">
        <f t="shared" si="105"/>
        <v>-92.129414149765481</v>
      </c>
      <c r="D116" s="5">
        <f t="shared" si="105"/>
        <v>-73.327239397665167</v>
      </c>
      <c r="E116" s="5">
        <f t="shared" si="105"/>
        <v>2030.5177327422421</v>
      </c>
      <c r="F116" s="5">
        <f t="shared" si="105"/>
        <v>1877.6160776160775</v>
      </c>
      <c r="G116" s="5">
        <f t="shared" si="105"/>
        <v>425.06733080420497</v>
      </c>
      <c r="H116" s="5">
        <f t="shared" si="105"/>
        <v>155.84850009542484</v>
      </c>
      <c r="I116" s="5">
        <f t="shared" si="105"/>
        <v>122.90464275506569</v>
      </c>
      <c r="J116" s="5">
        <f t="shared" ref="J116:L116" si="106">(J108/J128-1)*100</f>
        <v>180.18201964616972</v>
      </c>
      <c r="K116" s="5">
        <f t="shared" si="106"/>
        <v>316.06079760491082</v>
      </c>
      <c r="L116" s="5">
        <f t="shared" si="106"/>
        <v>516.21842475775054</v>
      </c>
      <c r="M116" s="5">
        <f t="shared" ref="M116" si="107">(M108/M128-1)*100</f>
        <v>306.28380731538505</v>
      </c>
      <c r="N116" s="5">
        <f>'DE_VIE Gruppe inkl. MLA und KSC'!P174</f>
        <v>33.183227615526967</v>
      </c>
    </row>
    <row r="117" spans="1:14" x14ac:dyDescent="0.3">
      <c r="A117" s="2" t="s">
        <v>7</v>
      </c>
      <c r="B117" s="5">
        <f t="shared" si="105"/>
        <v>-91.085221459905441</v>
      </c>
      <c r="C117" s="5">
        <f t="shared" ref="C117:I117" si="108">(C109/C129-1)*100</f>
        <v>-92.516669965627486</v>
      </c>
      <c r="D117" s="5">
        <f t="shared" si="108"/>
        <v>-76.264549361975639</v>
      </c>
      <c r="E117" s="5">
        <f t="shared" si="108"/>
        <v>1348.6993394764741</v>
      </c>
      <c r="F117" s="5">
        <f t="shared" si="108"/>
        <v>1198.3462188316012</v>
      </c>
      <c r="G117" s="5">
        <f t="shared" si="108"/>
        <v>341.24269465737325</v>
      </c>
      <c r="H117" s="5">
        <f t="shared" si="108"/>
        <v>126.48323814458</v>
      </c>
      <c r="I117" s="5">
        <f t="shared" si="108"/>
        <v>97.899208434521356</v>
      </c>
      <c r="J117" s="5">
        <f t="shared" ref="J117:L117" si="109">(J109/J129-1)*100</f>
        <v>170.14948751549807</v>
      </c>
      <c r="K117" s="5">
        <f t="shared" si="109"/>
        <v>339.48976310429845</v>
      </c>
      <c r="L117" s="5">
        <f t="shared" si="109"/>
        <v>533.6698637051993</v>
      </c>
      <c r="M117" s="5">
        <f t="shared" ref="M117" si="110">(M109/M129-1)*100</f>
        <v>312.11949219292967</v>
      </c>
      <c r="N117" s="5">
        <f>'DE_VIE Gruppe inkl. MLA und KSC'!P175</f>
        <v>24.621805781345252</v>
      </c>
    </row>
    <row r="118" spans="1:14" x14ac:dyDescent="0.3">
      <c r="A118" s="2" t="s">
        <v>8</v>
      </c>
      <c r="B118" s="5">
        <f t="shared" si="105"/>
        <v>-88.898888623270949</v>
      </c>
      <c r="C118" s="5">
        <f t="shared" ref="C118:I118" si="111">(C110/C130-1)*100</f>
        <v>-90.87812716125778</v>
      </c>
      <c r="D118" s="5">
        <f t="shared" si="111"/>
        <v>-62.063603864605895</v>
      </c>
      <c r="E118" s="5">
        <f t="shared" si="111"/>
        <v>27554.320987654319</v>
      </c>
      <c r="F118" s="5">
        <f t="shared" si="111"/>
        <v>30352.542372881355</v>
      </c>
      <c r="G118" s="5">
        <f t="shared" si="111"/>
        <v>989.56984273820547</v>
      </c>
      <c r="H118" s="5">
        <f t="shared" si="111"/>
        <v>310.7122086520825</v>
      </c>
      <c r="I118" s="5">
        <f t="shared" si="111"/>
        <v>245.9541090023892</v>
      </c>
      <c r="J118" s="5">
        <f t="shared" ref="J118:L118" si="112">(J110/J130-1)*100</f>
        <v>223.04695509534551</v>
      </c>
      <c r="K118" s="5">
        <f t="shared" si="112"/>
        <v>253.50355553707323</v>
      </c>
      <c r="L118" s="5">
        <f t="shared" si="112"/>
        <v>476.52910469811883</v>
      </c>
      <c r="M118" s="5">
        <f t="shared" ref="M118" si="113">(M110/M130-1)*100</f>
        <v>299.87564122493393</v>
      </c>
      <c r="N118" s="5">
        <f>'DE_VIE Gruppe inkl. MLA und KSC'!P176</f>
        <v>67.935559759831122</v>
      </c>
    </row>
    <row r="119" spans="1:14" x14ac:dyDescent="0.3">
      <c r="A119" s="2" t="s">
        <v>9</v>
      </c>
      <c r="B119" s="5">
        <f t="shared" si="105"/>
        <v>-80.863279848259609</v>
      </c>
      <c r="C119" s="5">
        <f t="shared" ref="C119:I119" si="114">(C111/C131-1)*100</f>
        <v>-84.935845815214478</v>
      </c>
      <c r="D119" s="5">
        <f t="shared" si="114"/>
        <v>-62.983109075293441</v>
      </c>
      <c r="E119" s="5">
        <f t="shared" si="114"/>
        <v>421.77083333333331</v>
      </c>
      <c r="F119" s="5">
        <f t="shared" si="114"/>
        <v>444.1424554826616</v>
      </c>
      <c r="G119" s="5">
        <f t="shared" si="114"/>
        <v>235.18141051773341</v>
      </c>
      <c r="H119" s="5">
        <f t="shared" si="114"/>
        <v>77.536610878661079</v>
      </c>
      <c r="I119" s="5">
        <f t="shared" si="114"/>
        <v>45.511720983419089</v>
      </c>
      <c r="J119" s="5">
        <f t="shared" ref="J119:L119" si="115">(J111/J131-1)*100</f>
        <v>57.193358328869849</v>
      </c>
      <c r="K119" s="5">
        <f t="shared" si="115"/>
        <v>108.03034640709993</v>
      </c>
      <c r="L119" s="5">
        <f t="shared" si="115"/>
        <v>192.15917117965625</v>
      </c>
      <c r="M119" s="5">
        <f t="shared" ref="M119" si="116">(M111/M131-1)*100</f>
        <v>185.72479764532744</v>
      </c>
      <c r="N119" s="5">
        <f>'DE_VIE Gruppe inkl. MLA und KSC'!P177</f>
        <v>16.36107634543178</v>
      </c>
    </row>
    <row r="120" spans="1:14" x14ac:dyDescent="0.3">
      <c r="A120" s="2" t="s">
        <v>10</v>
      </c>
      <c r="B120" s="5">
        <f t="shared" si="105"/>
        <v>-3.0539144102296301</v>
      </c>
      <c r="C120" s="5">
        <f t="shared" ref="C120:I120" si="117">(C112/C132-1)*100</f>
        <v>-10.952954122483948</v>
      </c>
      <c r="D120" s="5">
        <f t="shared" si="117"/>
        <v>-2.694963955287244</v>
      </c>
      <c r="E120" s="5">
        <f t="shared" si="117"/>
        <v>49.96706485009237</v>
      </c>
      <c r="F120" s="5">
        <f t="shared" si="117"/>
        <v>40.33256449018976</v>
      </c>
      <c r="G120" s="5">
        <f t="shared" si="117"/>
        <v>48.057715536323499</v>
      </c>
      <c r="H120" s="5">
        <f t="shared" si="117"/>
        <v>36.881969390858529</v>
      </c>
      <c r="I120" s="5">
        <f t="shared" si="117"/>
        <v>26.172149307406411</v>
      </c>
      <c r="J120" s="5">
        <f t="shared" ref="J120:L120" si="118">(J112/J132-1)*100</f>
        <v>18.112314727483781</v>
      </c>
      <c r="K120" s="5">
        <f t="shared" si="118"/>
        <v>26.316779059454866</v>
      </c>
      <c r="L120" s="5">
        <f t="shared" si="118"/>
        <v>17.742821040330913</v>
      </c>
      <c r="M120" s="5">
        <f t="shared" ref="M120" si="119">(M112/M132-1)*100</f>
        <v>21.759771410693276</v>
      </c>
      <c r="N120" s="5">
        <f>'DE_VIE Gruppe inkl. MLA und KSC'!P178</f>
        <v>19.923695462485512</v>
      </c>
    </row>
    <row r="121" spans="1:14" x14ac:dyDescent="0.3">
      <c r="A121" s="20" t="s">
        <v>28</v>
      </c>
      <c r="B121" s="5">
        <f t="shared" si="105"/>
        <v>-78.629468478800561</v>
      </c>
      <c r="C121" s="5">
        <f t="shared" ref="C121:I121" si="120">(C113/C133-1)*100</f>
        <v>-81.219856877338202</v>
      </c>
      <c r="D121" s="5">
        <f t="shared" si="120"/>
        <v>-59.979324693905141</v>
      </c>
      <c r="E121" s="5">
        <f t="shared" si="120"/>
        <v>171.77073254026979</v>
      </c>
      <c r="F121" s="5">
        <f t="shared" si="120"/>
        <v>177.31977159172021</v>
      </c>
      <c r="G121" s="5">
        <f t="shared" si="120"/>
        <v>182.58582074357616</v>
      </c>
      <c r="H121" s="5">
        <f t="shared" si="120"/>
        <v>83.563233251451166</v>
      </c>
      <c r="I121" s="5">
        <f t="shared" si="120"/>
        <v>57.569945590101938</v>
      </c>
      <c r="J121" s="5">
        <f t="shared" ref="J121:L121" si="121">(J113/J133-1)*100</f>
        <v>72.589096541344603</v>
      </c>
      <c r="K121" s="5">
        <f t="shared" si="121"/>
        <v>125.96845621353646</v>
      </c>
      <c r="L121" s="5">
        <f t="shared" si="121"/>
        <v>181.97277996329763</v>
      </c>
      <c r="M121" s="5">
        <f t="shared" ref="M121" si="122">(M113/M133-1)*100</f>
        <v>175.71863560915014</v>
      </c>
      <c r="N121" s="5">
        <f>(SUM(B113:M113)/SUM(B133:M133)-1)*100</f>
        <v>18.698561895999212</v>
      </c>
    </row>
    <row r="122" spans="1:14" x14ac:dyDescent="0.3">
      <c r="A122" s="2" t="s">
        <v>30</v>
      </c>
      <c r="B122" s="5">
        <f t="shared" ref="B122:I122" si="123">B114-B134</f>
        <v>3.5072333294979003</v>
      </c>
      <c r="C122" s="5">
        <f t="shared" si="123"/>
        <v>3.0308874447236995</v>
      </c>
      <c r="D122" s="5">
        <f t="shared" si="123"/>
        <v>7.8609402185720576</v>
      </c>
      <c r="E122" s="5">
        <f t="shared" si="123"/>
        <v>30.72791750583001</v>
      </c>
      <c r="F122" s="5">
        <f t="shared" si="123"/>
        <v>33.640950373613236</v>
      </c>
      <c r="G122" s="5">
        <f t="shared" si="123"/>
        <v>13.462552529094303</v>
      </c>
      <c r="H122" s="5">
        <f t="shared" si="123"/>
        <v>9.389905501614555</v>
      </c>
      <c r="I122" s="5">
        <f t="shared" si="123"/>
        <v>9.210513567832038</v>
      </c>
      <c r="J122" s="5">
        <f t="shared" ref="J122:L122" si="124">J114-J134</f>
        <v>2.9195115796420801</v>
      </c>
      <c r="K122" s="5">
        <f t="shared" si="124"/>
        <v>-3.8249606682247794</v>
      </c>
      <c r="L122" s="5">
        <f t="shared" si="124"/>
        <v>-1.4442385618224094</v>
      </c>
      <c r="M122" s="5">
        <f t="shared" ref="M122" si="125">M114-M134</f>
        <v>-0.3578441232538303</v>
      </c>
      <c r="N122" s="5">
        <f>N114-(SUM(B130:M130)/SUM(B128:M128)*100)</f>
        <v>5.002835218011807</v>
      </c>
    </row>
    <row r="123" spans="1:14" x14ac:dyDescent="0.3">
      <c r="A123" s="11" t="s">
        <v>62</v>
      </c>
    </row>
    <row r="125" spans="1:14" x14ac:dyDescent="0.3">
      <c r="B125" s="31">
        <v>2020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x14ac:dyDescent="0.3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3">
      <c r="A127" s="32" t="s">
        <v>5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3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3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3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3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3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3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3">
      <c r="A134" s="2" t="s">
        <v>29</v>
      </c>
      <c r="B134" s="5">
        <f t="shared" ref="B134:M134" si="126">B130/B128*100</f>
        <v>20.379400221524566</v>
      </c>
      <c r="C134" s="5">
        <f t="shared" si="126"/>
        <v>19.064259482587271</v>
      </c>
      <c r="D134" s="5">
        <f t="shared" si="126"/>
        <v>18.615035611178868</v>
      </c>
      <c r="E134" s="5">
        <f t="shared" si="126"/>
        <v>2.5649145028499047</v>
      </c>
      <c r="F134" s="5">
        <f t="shared" si="126"/>
        <v>2.3364023364023363</v>
      </c>
      <c r="G134" s="5">
        <f t="shared" si="126"/>
        <v>12.522081607830646</v>
      </c>
      <c r="H134" s="5">
        <f t="shared" si="126"/>
        <v>15.512951749744088</v>
      </c>
      <c r="I134" s="5">
        <f t="shared" si="126"/>
        <v>16.684885347667592</v>
      </c>
      <c r="J134" s="5">
        <f t="shared" si="126"/>
        <v>19.083072030619995</v>
      </c>
      <c r="K134" s="5">
        <f t="shared" si="126"/>
        <v>25.439359757952111</v>
      </c>
      <c r="L134" s="5">
        <f t="shared" si="126"/>
        <v>22.423322198603096</v>
      </c>
      <c r="M134" s="5">
        <f t="shared" si="126"/>
        <v>22.687656775570122</v>
      </c>
      <c r="N134" s="5">
        <f>N130/N128*100</f>
        <v>19.172633905452724</v>
      </c>
    </row>
    <row r="135" spans="1:14" x14ac:dyDescent="0.3">
      <c r="A135" s="32" t="s">
        <v>27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x14ac:dyDescent="0.3">
      <c r="A136" s="2" t="s">
        <v>6</v>
      </c>
      <c r="B136" s="5">
        <f t="shared" ref="B136:H141" si="127">(B128/B148-1)*100</f>
        <v>14.350685419321296</v>
      </c>
      <c r="C136" s="5">
        <f t="shared" si="127"/>
        <v>8.2510055331149736</v>
      </c>
      <c r="D136" s="5">
        <f t="shared" si="127"/>
        <v>-65.817184892407852</v>
      </c>
      <c r="E136" s="5">
        <f t="shared" si="127"/>
        <v>-99.53968101264347</v>
      </c>
      <c r="F136" s="5">
        <f t="shared" si="127"/>
        <v>-99.297849512071096</v>
      </c>
      <c r="G136" s="5">
        <f t="shared" si="127"/>
        <v>-95.373055831918023</v>
      </c>
      <c r="H136" s="5">
        <f t="shared" si="127"/>
        <v>-81.768520275827157</v>
      </c>
      <c r="I136" s="5">
        <f t="shared" ref="I136:M136" si="128">(I128/I148-1)*100</f>
        <v>-74.683880140398983</v>
      </c>
      <c r="J136" s="5">
        <f t="shared" si="128"/>
        <v>-81.11624495241</v>
      </c>
      <c r="K136" s="5">
        <f t="shared" si="128"/>
        <v>-86.724036773140426</v>
      </c>
      <c r="L136" s="5">
        <f t="shared" si="128"/>
        <v>-92.425794828387993</v>
      </c>
      <c r="M136" s="5">
        <f t="shared" si="128"/>
        <v>-90.804544116800528</v>
      </c>
      <c r="N136" s="5">
        <f>'DE_VIE Gruppe inkl. MLA und KSC'!P203</f>
        <v>-75.324075034736225</v>
      </c>
    </row>
    <row r="137" spans="1:14" x14ac:dyDescent="0.3">
      <c r="A137" s="2" t="s">
        <v>7</v>
      </c>
      <c r="B137" s="5">
        <f t="shared" si="127"/>
        <v>14.882327309690368</v>
      </c>
      <c r="C137" s="5">
        <f t="shared" ref="C137:H137" si="129">(C129/C149-1)*100</f>
        <v>8.3407305409179067</v>
      </c>
      <c r="D137" s="5">
        <f t="shared" si="129"/>
        <v>-64.144516780139838</v>
      </c>
      <c r="E137" s="5">
        <f t="shared" si="129"/>
        <v>-99.414491560666704</v>
      </c>
      <c r="F137" s="5">
        <f t="shared" si="129"/>
        <v>-99.119677998034817</v>
      </c>
      <c r="G137" s="5">
        <f t="shared" si="129"/>
        <v>-94.69910224112806</v>
      </c>
      <c r="H137" s="5">
        <f t="shared" si="129"/>
        <v>-79.357137036810684</v>
      </c>
      <c r="I137" s="5">
        <f t="shared" ref="I137:M137" si="130">(I129/I149-1)*100</f>
        <v>-71.951163823174994</v>
      </c>
      <c r="J137" s="5">
        <f t="shared" si="130"/>
        <v>-79.819063350088371</v>
      </c>
      <c r="K137" s="5">
        <f t="shared" si="130"/>
        <v>-86.722439347920769</v>
      </c>
      <c r="L137" s="5">
        <f t="shared" si="130"/>
        <v>-92.555258429222349</v>
      </c>
      <c r="M137" s="5">
        <f t="shared" si="130"/>
        <v>-91.379812173524073</v>
      </c>
      <c r="N137" s="5">
        <f>'DE_VIE Gruppe inkl. MLA und KSC'!P204</f>
        <v>-74.098205406090017</v>
      </c>
    </row>
    <row r="138" spans="1:14" x14ac:dyDescent="0.3">
      <c r="A138" s="2" t="s">
        <v>8</v>
      </c>
      <c r="B138" s="5">
        <f t="shared" si="127"/>
        <v>13.307025557137099</v>
      </c>
      <c r="C138" s="5">
        <f t="shared" ref="C138:H138" si="131">(C130/C150-1)*100</f>
        <v>9.7930963609166746</v>
      </c>
      <c r="D138" s="5">
        <f t="shared" si="131"/>
        <v>-70.61754427068081</v>
      </c>
      <c r="E138" s="5">
        <f t="shared" si="131"/>
        <v>-99.948099380075931</v>
      </c>
      <c r="F138" s="5">
        <f t="shared" si="131"/>
        <v>-99.925469996936684</v>
      </c>
      <c r="G138" s="5">
        <f t="shared" si="131"/>
        <v>-97.493928979199154</v>
      </c>
      <c r="H138" s="5">
        <f t="shared" si="131"/>
        <v>-88.677668368587405</v>
      </c>
      <c r="I138" s="5">
        <f t="shared" ref="I138:M138" si="132">(I130/I150-1)*100</f>
        <v>-82.857474047551577</v>
      </c>
      <c r="J138" s="5">
        <f t="shared" si="132"/>
        <v>-85.164731844100686</v>
      </c>
      <c r="K138" s="5">
        <f t="shared" si="132"/>
        <v>-86.886399144919281</v>
      </c>
      <c r="L138" s="5">
        <f t="shared" si="132"/>
        <v>-92.23735215187358</v>
      </c>
      <c r="M138" s="5">
        <f t="shared" si="132"/>
        <v>-88.739716436198151</v>
      </c>
      <c r="N138" s="5">
        <f>'DE_VIE Gruppe inkl. MLA und KSC'!P205</f>
        <v>-79.16586461162548</v>
      </c>
    </row>
    <row r="139" spans="1:14" x14ac:dyDescent="0.3">
      <c r="A139" s="2" t="s">
        <v>9</v>
      </c>
      <c r="B139" s="5">
        <f t="shared" si="127"/>
        <v>7.3523746629244435</v>
      </c>
      <c r="C139" s="5">
        <f t="shared" ref="C139:H139" si="133">(C131/C151-1)*100</f>
        <v>7.9012917801077442</v>
      </c>
      <c r="D139" s="5">
        <f t="shared" si="133"/>
        <v>-49.882825577502508</v>
      </c>
      <c r="E139" s="5">
        <f t="shared" si="133"/>
        <v>-95.797215655371687</v>
      </c>
      <c r="F139" s="5">
        <f t="shared" si="133"/>
        <v>-95.6229232473233</v>
      </c>
      <c r="G139" s="5">
        <f t="shared" si="133"/>
        <v>-89.914066033469027</v>
      </c>
      <c r="H139" s="5">
        <f t="shared" si="133"/>
        <v>-69.613413325916795</v>
      </c>
      <c r="I139" s="5">
        <f t="shared" ref="I139:M139" si="134">(I131/I151-1)*100</f>
        <v>-57.507288629737609</v>
      </c>
      <c r="J139" s="5">
        <f t="shared" si="134"/>
        <v>-61.474970079650035</v>
      </c>
      <c r="K139" s="5">
        <f t="shared" si="134"/>
        <v>-70.34427134185168</v>
      </c>
      <c r="L139" s="5">
        <f t="shared" si="134"/>
        <v>-79.383495145631073</v>
      </c>
      <c r="M139" s="5">
        <f t="shared" si="134"/>
        <v>-80.271944256266337</v>
      </c>
      <c r="N139" s="5">
        <f>'DE_VIE Gruppe inkl. MLA und KSC'!P206</f>
        <v>-64.063237906762311</v>
      </c>
    </row>
    <row r="140" spans="1:14" x14ac:dyDescent="0.3">
      <c r="A140" s="2" t="s">
        <v>10</v>
      </c>
      <c r="B140" s="5">
        <f t="shared" si="127"/>
        <v>-4.0949089009426505</v>
      </c>
      <c r="C140" s="5">
        <f t="shared" ref="C140:H140" si="135">(C132/C152-1)*100</f>
        <v>2.9925259007467675</v>
      </c>
      <c r="D140" s="5">
        <f t="shared" si="135"/>
        <v>-12.11635725311192</v>
      </c>
      <c r="E140" s="5">
        <f t="shared" si="135"/>
        <v>-38.226184442585186</v>
      </c>
      <c r="F140" s="5">
        <f t="shared" si="135"/>
        <v>-34.302408603067171</v>
      </c>
      <c r="G140" s="5">
        <f t="shared" si="135"/>
        <v>-34.875186793212563</v>
      </c>
      <c r="H140" s="5">
        <f t="shared" si="135"/>
        <v>-32.128279383698697</v>
      </c>
      <c r="I140" s="5">
        <f t="shared" ref="I140:M141" si="136">(I132/I152-1)*100</f>
        <v>-31.924508810060892</v>
      </c>
      <c r="J140" s="5">
        <f t="shared" si="136"/>
        <v>-27.137368581308962</v>
      </c>
      <c r="K140" s="5">
        <f t="shared" si="136"/>
        <v>-26.680715938379397</v>
      </c>
      <c r="L140" s="5">
        <f t="shared" si="136"/>
        <v>-21.803286439266188</v>
      </c>
      <c r="M140" s="5">
        <f t="shared" si="136"/>
        <v>-13.48544226881565</v>
      </c>
      <c r="N140" s="5">
        <f>'DE_VIE Gruppe inkl. MLA und KSC'!P207</f>
        <v>-23.226443211322724</v>
      </c>
    </row>
    <row r="141" spans="1:14" x14ac:dyDescent="0.3">
      <c r="A141" s="20" t="s">
        <v>28</v>
      </c>
      <c r="B141" s="5">
        <f t="shared" si="127"/>
        <v>7.3226418690555128</v>
      </c>
      <c r="C141" s="5">
        <f t="shared" ref="C141:H141" si="137">(C133/C153-1)*100</f>
        <v>7.2094236298541947</v>
      </c>
      <c r="D141" s="5">
        <f t="shared" si="137"/>
        <v>-46.591855490339739</v>
      </c>
      <c r="E141" s="5">
        <f t="shared" si="137"/>
        <v>-90.686176799891427</v>
      </c>
      <c r="F141" s="5">
        <f t="shared" si="137"/>
        <v>-90.36380022394242</v>
      </c>
      <c r="G141" s="5">
        <f t="shared" si="137"/>
        <v>-87.428882088371012</v>
      </c>
      <c r="H141" s="5">
        <f t="shared" si="137"/>
        <v>-70.570754850435762</v>
      </c>
      <c r="I141" s="5">
        <f t="shared" ref="I141:J141" si="138">(I133/I153-1)*100</f>
        <v>-60.882496343247198</v>
      </c>
      <c r="J141" s="5">
        <f t="shared" si="138"/>
        <v>-64.98877586309213</v>
      </c>
      <c r="K141" s="5">
        <f t="shared" si="136"/>
        <v>-72.56677989714926</v>
      </c>
      <c r="L141" s="5">
        <f t="shared" si="136"/>
        <v>-77.86024067675443</v>
      </c>
      <c r="M141" s="5">
        <f t="shared" si="136"/>
        <v>-78.622723534249801</v>
      </c>
      <c r="N141" s="5">
        <f>(SUM(B133:M133)/SUM(B153:M153)-1)*100</f>
        <v>-63.342199445419077</v>
      </c>
    </row>
    <row r="142" spans="1:14" x14ac:dyDescent="0.3">
      <c r="A142" s="2" t="s">
        <v>30</v>
      </c>
      <c r="B142" s="5">
        <f t="shared" ref="B142:H142" si="139">B134-B154</f>
        <v>-0.18771264996156134</v>
      </c>
      <c r="C142" s="5">
        <f t="shared" si="139"/>
        <v>0.26776564885544474</v>
      </c>
      <c r="D142" s="5">
        <f t="shared" si="139"/>
        <v>-3.0412318696643474</v>
      </c>
      <c r="E142" s="5">
        <f t="shared" si="139"/>
        <v>-20.183924496284263</v>
      </c>
      <c r="F142" s="5">
        <f t="shared" si="139"/>
        <v>-19.674948436112654</v>
      </c>
      <c r="G142" s="5">
        <f t="shared" si="139"/>
        <v>-10.597363925314426</v>
      </c>
      <c r="H142" s="5">
        <f t="shared" si="139"/>
        <v>-9.4663612128674135</v>
      </c>
      <c r="I142" s="5">
        <f t="shared" ref="I142:M142" si="140">I134-I154</f>
        <v>-7.9553898648032906</v>
      </c>
      <c r="J142" s="5">
        <f t="shared" si="140"/>
        <v>-5.2076960225644662</v>
      </c>
      <c r="K142" s="5">
        <f t="shared" si="140"/>
        <v>-0.31497029934660148</v>
      </c>
      <c r="L142" s="5">
        <f t="shared" si="140"/>
        <v>0.54433885629243051</v>
      </c>
      <c r="M142" s="5">
        <f t="shared" si="140"/>
        <v>4.16029502745371</v>
      </c>
      <c r="N142" s="5">
        <f>N134-(SUM(B150:L150)/SUM(B148:L148)*100)</f>
        <v>-3.888654174282987</v>
      </c>
    </row>
    <row r="143" spans="1:14" x14ac:dyDescent="0.3">
      <c r="A143" s="11" t="s">
        <v>25</v>
      </c>
    </row>
    <row r="145" spans="1:14" x14ac:dyDescent="0.3">
      <c r="B145" s="31">
        <v>2019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x14ac:dyDescent="0.3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3">
      <c r="A147" s="32" t="s">
        <v>5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4" x14ac:dyDescent="0.3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3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3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3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3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3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3">
      <c r="A154" s="2" t="s">
        <v>29</v>
      </c>
      <c r="B154" s="5">
        <f>B150/B148*100</f>
        <v>20.567112871486128</v>
      </c>
      <c r="C154" s="5">
        <f t="shared" ref="C154:N154" si="141">C150/C148*100</f>
        <v>18.796493833731827</v>
      </c>
      <c r="D154" s="5">
        <f t="shared" si="141"/>
        <v>21.656267480843216</v>
      </c>
      <c r="E154" s="5">
        <f t="shared" si="141"/>
        <v>22.748838999134168</v>
      </c>
      <c r="F154" s="5">
        <f t="shared" si="141"/>
        <v>22.011350772514991</v>
      </c>
      <c r="G154" s="5">
        <f t="shared" si="141"/>
        <v>23.119445533145072</v>
      </c>
      <c r="H154" s="5">
        <f t="shared" si="141"/>
        <v>24.979312962611502</v>
      </c>
      <c r="I154" s="5">
        <f t="shared" si="141"/>
        <v>24.640275212470883</v>
      </c>
      <c r="J154" s="5">
        <f t="shared" si="141"/>
        <v>24.290768053184461</v>
      </c>
      <c r="K154" s="5">
        <f t="shared" si="141"/>
        <v>25.754330057298713</v>
      </c>
      <c r="L154" s="5">
        <f t="shared" si="141"/>
        <v>21.878983342310665</v>
      </c>
      <c r="M154" s="5">
        <f t="shared" si="141"/>
        <v>18.527361748116412</v>
      </c>
      <c r="N154" s="5">
        <f t="shared" si="141"/>
        <v>22.708044601717209</v>
      </c>
    </row>
    <row r="155" spans="1:14" x14ac:dyDescent="0.3">
      <c r="A155" s="32" t="s">
        <v>27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4" x14ac:dyDescent="0.3">
      <c r="A156" s="2" t="s">
        <v>6</v>
      </c>
      <c r="B156" s="5">
        <f t="shared" ref="B156:B161" si="142">(B148/B168-1)*100</f>
        <v>24.369753036522489</v>
      </c>
      <c r="C156" s="5">
        <f t="shared" ref="C156:M156" si="143">(C148/C168-1)*100</f>
        <v>25.633530893225974</v>
      </c>
      <c r="D156" s="5">
        <f t="shared" si="143"/>
        <v>23.923062655028993</v>
      </c>
      <c r="E156" s="5">
        <f t="shared" si="143"/>
        <v>26.590532917789943</v>
      </c>
      <c r="F156" s="5">
        <f t="shared" si="143"/>
        <v>24.374423444196314</v>
      </c>
      <c r="G156" s="5">
        <f t="shared" si="143"/>
        <v>19.659733303831374</v>
      </c>
      <c r="H156" s="5">
        <f t="shared" si="143"/>
        <v>15.783536719356594</v>
      </c>
      <c r="I156" s="5">
        <f t="shared" si="143"/>
        <v>13.216821232456621</v>
      </c>
      <c r="J156" s="5">
        <f t="shared" si="143"/>
        <v>10.424167575305777</v>
      </c>
      <c r="K156" s="5">
        <f t="shared" si="143"/>
        <v>10.220587694628524</v>
      </c>
      <c r="L156" s="5">
        <f t="shared" si="143"/>
        <v>9.0552197378706687</v>
      </c>
      <c r="M156" s="5">
        <f t="shared" si="143"/>
        <v>11.600874226557867</v>
      </c>
      <c r="N156" s="5">
        <f>'DE_VIE Gruppe inkl. MLA und KSC'!P232</f>
        <v>17.105622116297738</v>
      </c>
    </row>
    <row r="157" spans="1:14" x14ac:dyDescent="0.3">
      <c r="A157" s="2" t="s">
        <v>7</v>
      </c>
      <c r="B157" s="5">
        <f t="shared" si="142"/>
        <v>30.583063563486835</v>
      </c>
      <c r="C157" s="5">
        <f t="shared" ref="C157:M157" si="144">(C149/C169-1)*100</f>
        <v>30.59962975648034</v>
      </c>
      <c r="D157" s="5">
        <f t="shared" si="144"/>
        <v>27.544573172303167</v>
      </c>
      <c r="E157" s="5">
        <f t="shared" si="144"/>
        <v>32.236611985286402</v>
      </c>
      <c r="F157" s="5">
        <f t="shared" si="144"/>
        <v>29.495621843040066</v>
      </c>
      <c r="G157" s="5">
        <f t="shared" si="144"/>
        <v>25.40505351829627</v>
      </c>
      <c r="H157" s="5">
        <f t="shared" si="144"/>
        <v>19.030989444544065</v>
      </c>
      <c r="I157" s="5">
        <f t="shared" si="144"/>
        <v>17.806954099595341</v>
      </c>
      <c r="J157" s="5">
        <f t="shared" si="144"/>
        <v>11.981656883205716</v>
      </c>
      <c r="K157" s="5">
        <f t="shared" si="144"/>
        <v>9.8809568492036703</v>
      </c>
      <c r="L157" s="5">
        <f t="shared" si="144"/>
        <v>7.7836061210141416</v>
      </c>
      <c r="M157" s="5">
        <f t="shared" si="144"/>
        <v>10.54310753981833</v>
      </c>
      <c r="N157" s="5">
        <f>'DE_VIE Gruppe inkl. MLA und KSC'!P233</f>
        <v>20.010431563627627</v>
      </c>
    </row>
    <row r="158" spans="1:14" x14ac:dyDescent="0.3">
      <c r="A158" s="2" t="s">
        <v>8</v>
      </c>
      <c r="B158" s="5">
        <f t="shared" si="142"/>
        <v>6.1562315000140977</v>
      </c>
      <c r="C158" s="5">
        <f t="shared" ref="C158:M158" si="145">(C150/C170-1)*100</f>
        <v>8.6415005396285771</v>
      </c>
      <c r="D158" s="5">
        <f t="shared" si="145"/>
        <v>10.416235513245041</v>
      </c>
      <c r="E158" s="5">
        <f t="shared" si="145"/>
        <v>8.2347678640160673</v>
      </c>
      <c r="F158" s="5">
        <f t="shared" si="145"/>
        <v>6.5852763668555081</v>
      </c>
      <c r="G158" s="5">
        <f t="shared" si="145"/>
        <v>3.0612366798872248</v>
      </c>
      <c r="H158" s="5">
        <f t="shared" si="145"/>
        <v>6.6609038601799009</v>
      </c>
      <c r="I158" s="5">
        <f t="shared" si="145"/>
        <v>1.3539621538075863</v>
      </c>
      <c r="J158" s="5">
        <f t="shared" si="145"/>
        <v>6.009029080675421</v>
      </c>
      <c r="K158" s="5">
        <f t="shared" si="145"/>
        <v>11.368246526090765</v>
      </c>
      <c r="L158" s="5">
        <f t="shared" si="145"/>
        <v>14.318553285960256</v>
      </c>
      <c r="M158" s="5">
        <f t="shared" si="145"/>
        <v>16.425514571020994</v>
      </c>
      <c r="N158" s="5">
        <f>'DE_VIE Gruppe inkl. MLA und KSC'!P234</f>
        <v>7.6439746680041276</v>
      </c>
    </row>
    <row r="159" spans="1:14" x14ac:dyDescent="0.3">
      <c r="A159" s="2" t="s">
        <v>9</v>
      </c>
      <c r="B159" s="5">
        <f t="shared" si="142"/>
        <v>15.312856961543343</v>
      </c>
      <c r="C159" s="5">
        <f t="shared" ref="C159:M159" si="146">(C151/C171-1)*100</f>
        <v>15.999193656766565</v>
      </c>
      <c r="D159" s="5">
        <f t="shared" si="146"/>
        <v>15.954968944099379</v>
      </c>
      <c r="E159" s="5">
        <f t="shared" si="146"/>
        <v>16.749297214413495</v>
      </c>
      <c r="F159" s="5">
        <f t="shared" si="146"/>
        <v>15.805225653206655</v>
      </c>
      <c r="G159" s="5">
        <f t="shared" si="146"/>
        <v>12.8689437534806</v>
      </c>
      <c r="H159" s="5">
        <f t="shared" si="146"/>
        <v>12.341546152472782</v>
      </c>
      <c r="I159" s="5">
        <f t="shared" si="146"/>
        <v>8.673267326732681</v>
      </c>
      <c r="J159" s="5">
        <f t="shared" si="146"/>
        <v>8.0390583199571921</v>
      </c>
      <c r="K159" s="5">
        <f t="shared" si="146"/>
        <v>3.8485275965438159</v>
      </c>
      <c r="L159" s="5">
        <f t="shared" si="146"/>
        <v>1.6982622432859307</v>
      </c>
      <c r="M159" s="5">
        <f t="shared" si="146"/>
        <v>5.0582075135986893</v>
      </c>
      <c r="N159" s="5">
        <f>'DE_VIE Gruppe inkl. MLA und KSC'!P235</f>
        <v>10.704386649184251</v>
      </c>
    </row>
    <row r="160" spans="1:14" x14ac:dyDescent="0.3">
      <c r="A160" s="2" t="s">
        <v>10</v>
      </c>
      <c r="B160" s="5">
        <f t="shared" si="142"/>
        <v>-2.8433230066930326</v>
      </c>
      <c r="C160" s="5">
        <f t="shared" ref="C160:M160" si="147">(C152/C172-1)*100</f>
        <v>-1.6932809354372247</v>
      </c>
      <c r="D160" s="5">
        <f t="shared" si="147"/>
        <v>-1.9255208001491386</v>
      </c>
      <c r="E160" s="5">
        <f t="shared" si="147"/>
        <v>-6.7176397305839908</v>
      </c>
      <c r="F160" s="5">
        <f t="shared" si="147"/>
        <v>-1.4900055564651793</v>
      </c>
      <c r="G160" s="5">
        <f t="shared" si="147"/>
        <v>-12.744547381627559</v>
      </c>
      <c r="H160" s="5">
        <f t="shared" si="147"/>
        <v>-8.4158039637499904</v>
      </c>
      <c r="I160" s="5">
        <f t="shared" si="147"/>
        <v>-3.6603026309772524</v>
      </c>
      <c r="J160" s="5">
        <f t="shared" si="147"/>
        <v>-2.9684489660824043</v>
      </c>
      <c r="K160" s="5">
        <f t="shared" si="147"/>
        <v>-2.7884937741387783</v>
      </c>
      <c r="L160" s="5">
        <f t="shared" si="147"/>
        <v>1.2082303271461203</v>
      </c>
      <c r="M160" s="5">
        <f t="shared" si="147"/>
        <v>-3.1967245127298316</v>
      </c>
      <c r="N160" s="5">
        <f>'DE_VIE Gruppe inkl. MLA und KSC'!P236</f>
        <v>-3.9</v>
      </c>
    </row>
    <row r="161" spans="1:14" x14ac:dyDescent="0.3">
      <c r="A161" s="20" t="s">
        <v>28</v>
      </c>
      <c r="B161" s="5">
        <f t="shared" si="142"/>
        <v>19.476241640874314</v>
      </c>
      <c r="C161" s="5">
        <f t="shared" ref="C161:M161" si="148">(C153/C173-1)*100</f>
        <v>19.15590848816473</v>
      </c>
      <c r="D161" s="5">
        <f t="shared" si="148"/>
        <v>18.495243721325693</v>
      </c>
      <c r="E161" s="5">
        <f t="shared" si="148"/>
        <v>21.241975416558478</v>
      </c>
      <c r="F161" s="5">
        <f t="shared" si="148"/>
        <v>19.413349115856615</v>
      </c>
      <c r="G161" s="5">
        <f t="shared" si="148"/>
        <v>14.922243701898697</v>
      </c>
      <c r="H161" s="5">
        <f t="shared" si="148"/>
        <v>15.096320550480137</v>
      </c>
      <c r="I161" s="5">
        <f t="shared" si="148"/>
        <v>10.804237284398166</v>
      </c>
      <c r="J161" s="5">
        <f t="shared" si="148"/>
        <v>9.9266674164885771</v>
      </c>
      <c r="K161" s="5">
        <f t="shared" si="148"/>
        <v>7.3050248880731861</v>
      </c>
      <c r="L161" s="5">
        <f t="shared" si="148"/>
        <v>4.6190435827503817</v>
      </c>
      <c r="M161" s="5">
        <f t="shared" si="148"/>
        <v>7.1896807734886048</v>
      </c>
      <c r="N161" s="5">
        <f t="shared" ref="N161" si="149">(N153/N173-1)*100</f>
        <v>13.594773070973254</v>
      </c>
    </row>
    <row r="162" spans="1:14" x14ac:dyDescent="0.3">
      <c r="A162" s="2" t="s">
        <v>30</v>
      </c>
      <c r="B162" s="5">
        <f>B154-B174</f>
        <v>-3.5287570775208081</v>
      </c>
      <c r="C162" s="5">
        <f t="shared" ref="C162:M162" si="150">C154-C174</f>
        <v>-2.9398580853315366</v>
      </c>
      <c r="D162" s="5">
        <f t="shared" si="150"/>
        <v>-2.6491345230194767</v>
      </c>
      <c r="E162" s="5">
        <f t="shared" si="150"/>
        <v>-3.8580241095806151</v>
      </c>
      <c r="F162" s="5">
        <f t="shared" si="150"/>
        <v>-3.6737077541131349</v>
      </c>
      <c r="G162" s="5">
        <f t="shared" si="150"/>
        <v>-3.7234953799487869</v>
      </c>
      <c r="H162" s="5">
        <f t="shared" si="150"/>
        <v>-2.1364632492810891</v>
      </c>
      <c r="I162" s="5">
        <f t="shared" si="150"/>
        <v>-2.8839929519587102</v>
      </c>
      <c r="J162" s="5">
        <f t="shared" si="150"/>
        <v>-1.0116789675918518</v>
      </c>
      <c r="K162" s="5">
        <f t="shared" si="150"/>
        <v>0.26540046432110742</v>
      </c>
      <c r="L162" s="5">
        <f t="shared" si="150"/>
        <v>1.0073289392984286</v>
      </c>
      <c r="M162" s="5">
        <f t="shared" si="150"/>
        <v>0.76776862267503532</v>
      </c>
      <c r="N162" s="5">
        <f t="shared" ref="N162" si="151">N154-N174</f>
        <v>-1.9959827098937311</v>
      </c>
    </row>
    <row r="165" spans="1:14" x14ac:dyDescent="0.3">
      <c r="B165" s="31">
        <v>2018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 x14ac:dyDescent="0.3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3">
      <c r="A167" s="32" t="s">
        <v>5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1:14" x14ac:dyDescent="0.3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3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3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3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3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3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3">
      <c r="A174" s="2" t="s">
        <v>29</v>
      </c>
      <c r="B174" s="5">
        <f>B170/B168*100</f>
        <v>24.095869949006936</v>
      </c>
      <c r="C174" s="5">
        <f t="shared" ref="C174:N174" si="152">C170/C168*100</f>
        <v>21.736351919063363</v>
      </c>
      <c r="D174" s="5">
        <f t="shared" si="152"/>
        <v>24.305402003862692</v>
      </c>
      <c r="E174" s="5">
        <f t="shared" si="152"/>
        <v>26.606863108714784</v>
      </c>
      <c r="F174" s="5">
        <f t="shared" si="152"/>
        <v>25.685058526628126</v>
      </c>
      <c r="G174" s="5">
        <f t="shared" si="152"/>
        <v>26.842940913093859</v>
      </c>
      <c r="H174" s="5">
        <f t="shared" si="152"/>
        <v>27.115776211892591</v>
      </c>
      <c r="I174" s="5">
        <f t="shared" si="152"/>
        <v>27.524268164429593</v>
      </c>
      <c r="J174" s="5">
        <f t="shared" si="152"/>
        <v>25.302447020776313</v>
      </c>
      <c r="K174" s="5">
        <f t="shared" si="152"/>
        <v>25.488929592977605</v>
      </c>
      <c r="L174" s="5">
        <f t="shared" si="152"/>
        <v>20.871654403012236</v>
      </c>
      <c r="M174" s="5">
        <f t="shared" si="152"/>
        <v>17.759593125441377</v>
      </c>
      <c r="N174" s="5">
        <f t="shared" si="152"/>
        <v>24.70402731161094</v>
      </c>
    </row>
    <row r="175" spans="1:14" x14ac:dyDescent="0.3">
      <c r="A175" s="32" t="s">
        <v>27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1:14" x14ac:dyDescent="0.3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3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3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3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3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3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3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3">
      <c r="B201">
        <f>1000</f>
        <v>1000</v>
      </c>
    </row>
  </sheetData>
  <mergeCells count="27">
    <mergeCell ref="A175:N175"/>
    <mergeCell ref="B125:N125"/>
    <mergeCell ref="A127:N127"/>
    <mergeCell ref="A135:N135"/>
    <mergeCell ref="B145:N145"/>
    <mergeCell ref="A147:N147"/>
    <mergeCell ref="A155:N155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B5:N5"/>
    <mergeCell ref="A7:N7"/>
    <mergeCell ref="A15:N15"/>
    <mergeCell ref="B25:N25"/>
    <mergeCell ref="A27:N27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zoomScale="80" zoomScaleNormal="80" workbookViewId="0">
      <selection activeCell="F35" sqref="F35"/>
    </sheetView>
  </sheetViews>
  <sheetFormatPr baseColWidth="10" defaultRowHeight="14.4" x14ac:dyDescent="0.3"/>
  <cols>
    <col min="1" max="1" width="42.44140625" customWidth="1"/>
    <col min="14" max="14" width="16.5546875" customWidth="1"/>
    <col min="15" max="15" width="14.109375" bestFit="1" customWidth="1"/>
    <col min="16" max="16" width="17.109375" customWidth="1"/>
  </cols>
  <sheetData>
    <row r="2" spans="1:18" x14ac:dyDescent="0.3">
      <c r="A2" s="1" t="s">
        <v>52</v>
      </c>
    </row>
    <row r="3" spans="1:18" x14ac:dyDescent="0.3">
      <c r="A3" s="1"/>
    </row>
    <row r="4" spans="1:18" x14ac:dyDescent="0.3">
      <c r="A4" s="1"/>
    </row>
    <row r="5" spans="1:18" x14ac:dyDescent="0.3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6" t="s">
        <v>41</v>
      </c>
      <c r="O6" s="18"/>
      <c r="P6" s="26" t="s">
        <v>41</v>
      </c>
    </row>
    <row r="7" spans="1:18" x14ac:dyDescent="0.3">
      <c r="A7" s="1"/>
      <c r="B7" s="26" t="s">
        <v>32</v>
      </c>
      <c r="C7" s="26" t="s">
        <v>33</v>
      </c>
      <c r="D7" s="26" t="s">
        <v>34</v>
      </c>
      <c r="E7" s="26" t="s">
        <v>14</v>
      </c>
      <c r="F7" s="26" t="s">
        <v>35</v>
      </c>
      <c r="G7" s="26" t="s">
        <v>36</v>
      </c>
      <c r="H7" s="26" t="s">
        <v>37</v>
      </c>
      <c r="I7" s="26" t="s">
        <v>15</v>
      </c>
      <c r="J7" s="26" t="s">
        <v>16</v>
      </c>
      <c r="K7" s="26" t="s">
        <v>38</v>
      </c>
      <c r="L7" s="26" t="s">
        <v>18</v>
      </c>
      <c r="M7" s="26" t="s">
        <v>39</v>
      </c>
      <c r="N7" s="26" t="s">
        <v>42</v>
      </c>
      <c r="O7" s="26" t="s">
        <v>40</v>
      </c>
      <c r="P7" s="26" t="s">
        <v>43</v>
      </c>
    </row>
    <row r="8" spans="1:18" x14ac:dyDescent="0.3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x14ac:dyDescent="0.3">
      <c r="A9" s="2" t="s">
        <v>44</v>
      </c>
      <c r="B9" s="3">
        <f>'DE_VIE Gruppe inkl. MLA und KSC'!B9</f>
        <v>1910186</v>
      </c>
      <c r="C9" s="3">
        <f>'DE_VIE Gruppe inkl. MLA und KSC'!C9</f>
        <v>1933586</v>
      </c>
      <c r="D9" s="3"/>
      <c r="E9" s="3"/>
      <c r="F9" s="3"/>
      <c r="G9" s="3"/>
      <c r="H9" s="3"/>
      <c r="I9" s="3"/>
      <c r="J9" s="3"/>
      <c r="K9" s="3"/>
      <c r="L9" s="3"/>
      <c r="M9" s="3"/>
      <c r="N9" s="5">
        <f>'DE_VIE Gruppe inkl. MLA und KSC'!N9</f>
        <v>1.7106727018802559</v>
      </c>
      <c r="O9" s="3">
        <f>'DE_VIE Gruppe inkl. MLA und KSC'!O9</f>
        <v>3843772</v>
      </c>
      <c r="P9" s="5">
        <f>'DE_VIE Gruppe inkl. MLA und KSC'!P9</f>
        <v>1.3875674693306861</v>
      </c>
      <c r="Q9" s="15"/>
      <c r="R9" s="15"/>
    </row>
    <row r="10" spans="1:18" x14ac:dyDescent="0.3">
      <c r="A10" s="2" t="s">
        <v>45</v>
      </c>
      <c r="B10" s="3">
        <f>'DE_VIE Gruppe inkl. MLA und KSC'!B10</f>
        <v>1534396</v>
      </c>
      <c r="C10" s="3">
        <f>'DE_VIE Gruppe inkl. MLA und KSC'!C10</f>
        <v>1568911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5">
        <f>'DE_VIE Gruppe inkl. MLA und KSC'!N10</f>
        <v>7.8396001229852352E-2</v>
      </c>
      <c r="O10" s="3">
        <f>'DE_VIE Gruppe inkl. MLA und KSC'!O10</f>
        <v>3103307</v>
      </c>
      <c r="P10" s="5">
        <f>'DE_VIE Gruppe inkl. MLA und KSC'!P10</f>
        <v>-0.22582805495621194</v>
      </c>
      <c r="Q10" s="15"/>
      <c r="R10" s="15"/>
    </row>
    <row r="11" spans="1:18" x14ac:dyDescent="0.3">
      <c r="A11" s="2" t="s">
        <v>46</v>
      </c>
      <c r="B11" s="3">
        <f>'DE_VIE Gruppe inkl. MLA und KSC'!B11</f>
        <v>331854</v>
      </c>
      <c r="C11" s="3">
        <f>'DE_VIE Gruppe inkl. MLA und KSC'!C11</f>
        <v>324872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5">
        <f>'DE_VIE Gruppe inkl. MLA und KSC'!N11</f>
        <v>-0.39978416560384478</v>
      </c>
      <c r="O11" s="3">
        <f>'DE_VIE Gruppe inkl. MLA und KSC'!O11</f>
        <v>656726</v>
      </c>
      <c r="P11" s="5">
        <f>'DE_VIE Gruppe inkl. MLA und KSC'!P11</f>
        <v>-1.4744491819117411</v>
      </c>
      <c r="Q11" s="15"/>
      <c r="R11" s="15"/>
    </row>
    <row r="12" spans="1:18" x14ac:dyDescent="0.3">
      <c r="A12" s="2" t="s">
        <v>47</v>
      </c>
      <c r="B12" s="3">
        <f>'DE_VIE Gruppe inkl. MLA und KSC'!B12</f>
        <v>15143</v>
      </c>
      <c r="C12" s="3">
        <f>'DE_VIE Gruppe inkl. MLA und KSC'!C12</f>
        <v>14694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5">
        <f>'DE_VIE Gruppe inkl. MLA und KSC'!N12</f>
        <v>-1.9484852529027097</v>
      </c>
      <c r="O12" s="3">
        <f>'DE_VIE Gruppe inkl. MLA und KSC'!O12</f>
        <v>29837</v>
      </c>
      <c r="P12" s="5">
        <f>'DE_VIE Gruppe inkl. MLA und KSC'!P12</f>
        <v>-3.0132622545832821</v>
      </c>
      <c r="Q12" s="15"/>
      <c r="R12" s="15"/>
    </row>
    <row r="13" spans="1:18" x14ac:dyDescent="0.3">
      <c r="A13" s="2" t="s">
        <v>48</v>
      </c>
      <c r="B13" s="6">
        <f>'DE_VIE Gruppe inkl. MLA und KSC'!B13</f>
        <v>22678850.16</v>
      </c>
      <c r="C13" s="6">
        <f>'DE_VIE Gruppe inkl. MLA und KSC'!C13</f>
        <v>24704942.280000001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>'DE_VIE Gruppe inkl. MLA und KSC'!N13</f>
        <v>6.3382750442823932</v>
      </c>
      <c r="O13" s="6">
        <f>'DE_VIE Gruppe inkl. MLA und KSC'!O13</f>
        <v>47383792.439999998</v>
      </c>
      <c r="P13" s="5">
        <f>'DE_VIE Gruppe inkl. MLA und KSC'!P13</f>
        <v>5.8312546152640143</v>
      </c>
      <c r="Q13" s="15"/>
      <c r="R13" s="15"/>
    </row>
    <row r="14" spans="1:18" x14ac:dyDescent="0.3">
      <c r="A14" s="2" t="s">
        <v>55</v>
      </c>
      <c r="B14" s="3">
        <f>'DE_VIE Gruppe inkl. MLA und KSC'!B14</f>
        <v>712013</v>
      </c>
      <c r="C14" s="3">
        <f>'DE_VIE Gruppe inkl. MLA und KSC'!C14</f>
        <v>675664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5">
        <f>'DE_VIE Gruppe inkl. MLA und KSC'!N14</f>
        <v>3.5008654891928837</v>
      </c>
      <c r="O14" s="3">
        <f>'DE_VIE Gruppe inkl. MLA und KSC'!O14</f>
        <v>1387677</v>
      </c>
      <c r="P14" s="5">
        <f>'DE_VIE Gruppe inkl. MLA und KSC'!P14</f>
        <v>3.0788223994580477</v>
      </c>
      <c r="Q14" s="15"/>
      <c r="R14" s="15"/>
    </row>
    <row r="15" spans="1:18" x14ac:dyDescent="0.3">
      <c r="A15" s="32" t="s">
        <v>49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15"/>
      <c r="R15" s="15"/>
    </row>
    <row r="16" spans="1:18" x14ac:dyDescent="0.3">
      <c r="A16" s="2" t="s">
        <v>44</v>
      </c>
      <c r="B16" s="3">
        <f>'DE_VIE Gruppe inkl. MLA und KSC'!B16</f>
        <v>594889</v>
      </c>
      <c r="C16" s="3">
        <f>'DE_VIE Gruppe inkl. MLA und KSC'!C16</f>
        <v>658328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5">
        <f>'DE_VIE Gruppe inkl. MLA und KSC'!N16</f>
        <v>17.44259686416807</v>
      </c>
      <c r="O16" s="3">
        <f>'DE_VIE Gruppe inkl. MLA und KSC'!O16</f>
        <v>1253217</v>
      </c>
      <c r="P16" s="5">
        <f>'DE_VIE Gruppe inkl. MLA und KSC'!P16</f>
        <v>17.328463750097136</v>
      </c>
      <c r="Q16" s="16"/>
      <c r="R16" s="15"/>
    </row>
    <row r="17" spans="1:18" x14ac:dyDescent="0.3">
      <c r="A17" s="2" t="s">
        <v>45</v>
      </c>
      <c r="B17" s="3">
        <f>'DE_VIE Gruppe inkl. MLA und KSC'!B17</f>
        <v>593699</v>
      </c>
      <c r="C17" s="3">
        <f>'DE_VIE Gruppe inkl. MLA und KSC'!C17</f>
        <v>657827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5">
        <f>'DE_VIE Gruppe inkl. MLA und KSC'!N17</f>
        <v>17.471414617072845</v>
      </c>
      <c r="O17" s="3">
        <f>'DE_VIE Gruppe inkl. MLA und KSC'!O17</f>
        <v>1251526</v>
      </c>
      <c r="P17" s="5">
        <f>'DE_VIE Gruppe inkl. MLA und KSC'!P17</f>
        <v>17.33965632336507</v>
      </c>
      <c r="Q17" s="16"/>
      <c r="R17" s="15"/>
    </row>
    <row r="18" spans="1:18" x14ac:dyDescent="0.3">
      <c r="A18" s="2" t="s">
        <v>46</v>
      </c>
      <c r="B18" s="3">
        <f>'DE_VIE Gruppe inkl. MLA und KSC'!B18</f>
        <v>1072</v>
      </c>
      <c r="C18" s="3">
        <f>'DE_VIE Gruppe inkl. MLA und KSC'!C18</f>
        <v>432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5">
        <f>'DE_VIE Gruppe inkl. MLA und KSC'!N18</f>
        <v>-23.131672597864771</v>
      </c>
      <c r="O18" s="3">
        <f>'DE_VIE Gruppe inkl. MLA und KSC'!O18</f>
        <v>1504</v>
      </c>
      <c r="P18" s="5">
        <f>'DE_VIE Gruppe inkl. MLA und KSC'!P18</f>
        <v>1.4844804318488558</v>
      </c>
      <c r="Q18" s="16"/>
      <c r="R18" s="15"/>
    </row>
    <row r="19" spans="1:18" x14ac:dyDescent="0.3">
      <c r="A19" s="2" t="s">
        <v>47</v>
      </c>
      <c r="B19" s="3">
        <f>'DE_VIE Gruppe inkl. MLA und KSC'!B19</f>
        <v>4324</v>
      </c>
      <c r="C19" s="3">
        <f>'DE_VIE Gruppe inkl. MLA und KSC'!C19</f>
        <v>4426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5">
        <f>'DE_VIE Gruppe inkl. MLA und KSC'!N19</f>
        <v>12.135799341271847</v>
      </c>
      <c r="O19" s="3">
        <f>'DE_VIE Gruppe inkl. MLA und KSC'!O19</f>
        <v>8750</v>
      </c>
      <c r="P19" s="5">
        <f>'DE_VIE Gruppe inkl. MLA und KSC'!P19</f>
        <v>10.927991886409739</v>
      </c>
      <c r="Q19" s="16"/>
      <c r="R19" s="15"/>
    </row>
    <row r="20" spans="1:18" x14ac:dyDescent="0.3">
      <c r="A20" s="2" t="s">
        <v>48</v>
      </c>
      <c r="B20" s="6">
        <f>'DE_VIE Gruppe inkl. MLA und KSC'!B20</f>
        <v>1949043</v>
      </c>
      <c r="C20" s="6">
        <f>'DE_VIE Gruppe inkl. MLA und KSC'!C20</f>
        <v>1842564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5">
        <f>'DE_VIE Gruppe inkl. MLA und KSC'!N20</f>
        <v>-5.2600078977244724</v>
      </c>
      <c r="O20" s="6">
        <f>'DE_VIE Gruppe inkl. MLA und KSC'!O20</f>
        <v>3791607</v>
      </c>
      <c r="P20" s="5">
        <f>'DE_VIE Gruppe inkl. MLA und KSC'!P20</f>
        <v>-2.3282646271628682</v>
      </c>
      <c r="Q20" s="16"/>
      <c r="R20" s="15"/>
    </row>
    <row r="21" spans="1:18" x14ac:dyDescent="0.3">
      <c r="A21" s="2" t="s">
        <v>55</v>
      </c>
      <c r="B21" s="3">
        <f>'DE_VIE Gruppe inkl. MLA und KSC'!B21</f>
        <v>172992.98300000009</v>
      </c>
      <c r="C21" s="3">
        <f>'DE_VIE Gruppe inkl. MLA und KSC'!C21</f>
        <v>176098.83400000003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f>'DE_VIE Gruppe inkl. MLA und KSC'!N21</f>
        <v>13.920437310397382</v>
      </c>
      <c r="O21" s="3">
        <f>'DE_VIE Gruppe inkl. MLA und KSC'!O21</f>
        <v>349091.81700000016</v>
      </c>
      <c r="P21" s="5">
        <f>'DE_VIE Gruppe inkl. MLA und KSC'!P21</f>
        <v>13.17437648193911</v>
      </c>
      <c r="Q21" s="16"/>
      <c r="R21" s="15"/>
    </row>
    <row r="22" spans="1:18" x14ac:dyDescent="0.3">
      <c r="A22" s="32" t="s">
        <v>50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5"/>
      <c r="R22" s="15"/>
    </row>
    <row r="23" spans="1:18" x14ac:dyDescent="0.3">
      <c r="A23" s="2" t="s">
        <v>44</v>
      </c>
      <c r="B23" s="3">
        <f>'DE_VIE Gruppe inkl. MLA und KSC'!B23</f>
        <v>52110</v>
      </c>
      <c r="C23" s="3">
        <f>'DE_VIE Gruppe inkl. MLA und KSC'!C23</f>
        <v>52445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5">
        <f>'DE_VIE Gruppe inkl. MLA und KSC'!N23</f>
        <v>37.337313745515502</v>
      </c>
      <c r="O23" s="3">
        <f>'DE_VIE Gruppe inkl. MLA und KSC'!O23</f>
        <v>104555</v>
      </c>
      <c r="P23" s="5">
        <f>'DE_VIE Gruppe inkl. MLA und KSC'!P23</f>
        <v>36.02950742889854</v>
      </c>
      <c r="Q23" s="16"/>
      <c r="R23" s="15"/>
    </row>
    <row r="24" spans="1:18" x14ac:dyDescent="0.3">
      <c r="A24" s="2" t="s">
        <v>45</v>
      </c>
      <c r="B24" s="3">
        <f>'DE_VIE Gruppe inkl. MLA und KSC'!B24</f>
        <v>52110</v>
      </c>
      <c r="C24" s="3">
        <f>'DE_VIE Gruppe inkl. MLA und KSC'!C24</f>
        <v>52445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5">
        <f>'DE_VIE Gruppe inkl. MLA und KSC'!N24</f>
        <v>37.337313745515502</v>
      </c>
      <c r="O24" s="3">
        <f>'DE_VIE Gruppe inkl. MLA und KSC'!O24</f>
        <v>104555</v>
      </c>
      <c r="P24" s="5">
        <f>'DE_VIE Gruppe inkl. MLA und KSC'!P24</f>
        <v>36.02950742889854</v>
      </c>
      <c r="Q24" s="16"/>
      <c r="R24" s="15"/>
    </row>
    <row r="25" spans="1:18" x14ac:dyDescent="0.3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3">
      <c r="A26" s="2" t="s">
        <v>47</v>
      </c>
      <c r="B26" s="3">
        <f>'DE_VIE Gruppe inkl. MLA und KSC'!B26</f>
        <v>398</v>
      </c>
      <c r="C26" s="3">
        <f>'DE_VIE Gruppe inkl. MLA und KSC'!C26</f>
        <v>377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5">
        <f>'DE_VIE Gruppe inkl. MLA und KSC'!N26</f>
        <v>17.0807453416149</v>
      </c>
      <c r="O26" s="3">
        <f>'DE_VIE Gruppe inkl. MLA und KSC'!O26</f>
        <v>775</v>
      </c>
      <c r="P26" s="5">
        <f>'DE_VIE Gruppe inkl. MLA und KSC'!P26</f>
        <v>16.191904047976013</v>
      </c>
      <c r="Q26" s="16"/>
      <c r="R26" s="15"/>
    </row>
    <row r="27" spans="1:18" x14ac:dyDescent="0.3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3">
      <c r="A28" s="2" t="s">
        <v>55</v>
      </c>
      <c r="B28" s="3">
        <f>'DE_VIE Gruppe inkl. MLA und KSC'!B28</f>
        <v>13267</v>
      </c>
      <c r="C28" s="3">
        <f>'DE_VIE Gruppe inkl. MLA und KSC'!C28</f>
        <v>12533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5">
        <f>'DE_VIE Gruppe inkl. MLA und KSC'!N28</f>
        <v>26.749595469255659</v>
      </c>
      <c r="O28" s="3">
        <f>'DE_VIE Gruppe inkl. MLA und KSC'!O28</f>
        <v>25800</v>
      </c>
      <c r="P28" s="5">
        <f>'DE_VIE Gruppe inkl. MLA und KSC'!P28</f>
        <v>26.192223037417463</v>
      </c>
      <c r="Q28" s="16"/>
      <c r="R28" s="15"/>
    </row>
    <row r="29" spans="1:18" x14ac:dyDescent="0.3">
      <c r="A29" s="32" t="s">
        <v>51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15"/>
      <c r="R29" s="15"/>
    </row>
    <row r="30" spans="1:18" x14ac:dyDescent="0.3">
      <c r="A30" s="2" t="s">
        <v>44</v>
      </c>
      <c r="B30" s="3">
        <f>'DE_VIE Gruppe inkl. MLA und KSC'!B30</f>
        <v>2557185</v>
      </c>
      <c r="C30" s="3">
        <f>'DE_VIE Gruppe inkl. MLA und KSC'!C30</f>
        <v>2644359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5">
        <f>'DE_VIE Gruppe inkl. MLA und KSC'!N30</f>
        <v>5.7826110436614009</v>
      </c>
      <c r="O30" s="3">
        <f>'DE_VIE Gruppe inkl. MLA und KSC'!O30</f>
        <v>5201544</v>
      </c>
      <c r="P30" s="5">
        <f>'DE_VIE Gruppe inkl. MLA und KSC'!P30</f>
        <v>5.3764103079400272</v>
      </c>
      <c r="Q30" s="15"/>
      <c r="R30" s="15"/>
    </row>
    <row r="31" spans="1:18" x14ac:dyDescent="0.3">
      <c r="A31" s="2" t="s">
        <v>45</v>
      </c>
      <c r="B31" s="3">
        <f>'DE_VIE Gruppe inkl. MLA und KSC'!B31</f>
        <v>2180205</v>
      </c>
      <c r="C31" s="3">
        <f>'DE_VIE Gruppe inkl. MLA und KSC'!C31</f>
        <v>2279183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5">
        <f>'DE_VIE Gruppe inkl. MLA und KSC'!N31</f>
        <v>5.2323374847289106</v>
      </c>
      <c r="O31" s="3">
        <f>'DE_VIE Gruppe inkl. MLA und KSC'!O31</f>
        <v>4459388</v>
      </c>
      <c r="P31" s="5">
        <f>'DE_VIE Gruppe inkl. MLA und KSC'!P31</f>
        <v>4.8336102245134072</v>
      </c>
      <c r="Q31" s="15"/>
      <c r="R31" s="15"/>
    </row>
    <row r="32" spans="1:18" x14ac:dyDescent="0.3">
      <c r="A32" s="2" t="s">
        <v>46</v>
      </c>
      <c r="B32" s="3">
        <f>'DE_VIE Gruppe inkl. MLA und KSC'!B32</f>
        <v>332926</v>
      </c>
      <c r="C32" s="3">
        <f>'DE_VIE Gruppe inkl. MLA und KSC'!C32</f>
        <v>325304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5">
        <f>'DE_VIE Gruppe inkl. MLA und KSC'!N32</f>
        <v>-0.43888375395576551</v>
      </c>
      <c r="O32" s="3">
        <f>'DE_VIE Gruppe inkl. MLA und KSC'!O32</f>
        <v>658230</v>
      </c>
      <c r="P32" s="5">
        <f>'DE_VIE Gruppe inkl. MLA und KSC'!P32</f>
        <v>-1.4678849642833613</v>
      </c>
      <c r="Q32" s="15"/>
      <c r="R32" s="15"/>
    </row>
    <row r="33" spans="1:18" x14ac:dyDescent="0.3">
      <c r="A33" s="2" t="s">
        <v>47</v>
      </c>
      <c r="B33" s="3">
        <f>'DE_VIE Gruppe inkl. MLA und KSC'!B33</f>
        <v>19865</v>
      </c>
      <c r="C33" s="3">
        <f>'DE_VIE Gruppe inkl. MLA und KSC'!C33</f>
        <v>19497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5">
        <f>'DE_VIE Gruppe inkl. MLA und KSC'!N33</f>
        <v>1.2568164113217373</v>
      </c>
      <c r="O33" s="3">
        <f>'DE_VIE Gruppe inkl. MLA und KSC'!O33</f>
        <v>39362</v>
      </c>
      <c r="P33" s="5">
        <f>'DE_VIE Gruppe inkl. MLA und KSC'!P33</f>
        <v>0.10936188611103681</v>
      </c>
      <c r="Q33" s="15"/>
      <c r="R33" s="15"/>
    </row>
    <row r="34" spans="1:18" x14ac:dyDescent="0.3">
      <c r="A34" s="2" t="s">
        <v>48</v>
      </c>
      <c r="B34" s="6">
        <f>'DE_VIE Gruppe inkl. MLA und KSC'!B34</f>
        <v>24628494.16</v>
      </c>
      <c r="C34" s="6">
        <f>'DE_VIE Gruppe inkl. MLA und KSC'!C34</f>
        <v>26547565.280000001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5">
        <f>'DE_VIE Gruppe inkl. MLA und KSC'!N34</f>
        <v>5.4406818785322386</v>
      </c>
      <c r="O34" s="6">
        <f>'DE_VIE Gruppe inkl. MLA und KSC'!O34</f>
        <v>51176059.439999998</v>
      </c>
      <c r="P34" s="5">
        <f>'DE_VIE Gruppe inkl. MLA und KSC'!P34</f>
        <v>5.1798696843768477</v>
      </c>
      <c r="Q34" s="15"/>
      <c r="R34" s="15"/>
    </row>
    <row r="35" spans="1:18" x14ac:dyDescent="0.3">
      <c r="A35" s="2" t="s">
        <v>55</v>
      </c>
      <c r="B35" s="3">
        <f>'DE_VIE Gruppe inkl. MLA und KSC'!B35</f>
        <v>898272.98300000012</v>
      </c>
      <c r="C35" s="3">
        <f>'DE_VIE Gruppe inkl. MLA und KSC'!C35</f>
        <v>864295.83400000003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5">
        <f>'DE_VIE Gruppe inkl. MLA und KSC'!N35</f>
        <v>5.7529086295139198</v>
      </c>
      <c r="O35" s="3">
        <f>'DE_VIE Gruppe inkl. MLA und KSC'!O35</f>
        <v>1762568.8170000003</v>
      </c>
      <c r="P35" s="5">
        <f>'DE_VIE Gruppe inkl. MLA und KSC'!P35</f>
        <v>5.2198970049597948</v>
      </c>
      <c r="Q35" s="15"/>
      <c r="R35" s="15"/>
    </row>
    <row r="36" spans="1:18" x14ac:dyDescent="0.3">
      <c r="A36" s="2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29"/>
      <c r="O36" s="30"/>
      <c r="P36" s="29"/>
      <c r="Q36" s="15"/>
      <c r="R36" s="15"/>
    </row>
    <row r="37" spans="1:18" x14ac:dyDescent="0.3">
      <c r="A37" s="1"/>
    </row>
    <row r="38" spans="1:18" x14ac:dyDescent="0.3">
      <c r="B38" s="31">
        <v>2025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3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3">
      <c r="A41" s="32" t="s">
        <v>31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8" x14ac:dyDescent="0.3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3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3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3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3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3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3">
      <c r="A48" s="32" t="s">
        <v>49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15"/>
      <c r="R48" s="15"/>
    </row>
    <row r="49" spans="1:18" x14ac:dyDescent="0.3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3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3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3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3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3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3">
      <c r="A55" s="32" t="s">
        <v>50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15"/>
      <c r="R55" s="15"/>
    </row>
    <row r="56" spans="1:18" x14ac:dyDescent="0.3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3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3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3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3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3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3">
      <c r="A62" s="32" t="s">
        <v>51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15"/>
      <c r="R62" s="15"/>
    </row>
    <row r="63" spans="1:18" x14ac:dyDescent="0.3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3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3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3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3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3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3">
      <c r="A69" s="1"/>
    </row>
    <row r="70" spans="1:18" x14ac:dyDescent="0.3">
      <c r="A70" s="1"/>
    </row>
    <row r="71" spans="1:18" x14ac:dyDescent="0.3">
      <c r="B71" s="31">
        <v>2024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8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3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3">
      <c r="A74" s="32" t="s">
        <v>31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8" x14ac:dyDescent="0.3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3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3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3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3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3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3">
      <c r="A81" s="32" t="s">
        <v>49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15"/>
      <c r="R81" s="15"/>
    </row>
    <row r="82" spans="1:18" x14ac:dyDescent="0.3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3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3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3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3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3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3">
      <c r="A88" s="32" t="s">
        <v>50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15"/>
      <c r="R88" s="15"/>
    </row>
    <row r="89" spans="1:18" x14ac:dyDescent="0.3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3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3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3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3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3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3">
      <c r="A95" s="32" t="s">
        <v>51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5"/>
      <c r="R95" s="15"/>
    </row>
    <row r="96" spans="1:18" x14ac:dyDescent="0.3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3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3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3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3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3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3">
      <c r="A102" s="1"/>
    </row>
    <row r="103" spans="1:18" x14ac:dyDescent="0.3">
      <c r="A103" s="1"/>
    </row>
    <row r="104" spans="1:18" x14ac:dyDescent="0.3">
      <c r="B104" s="31">
        <v>2023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3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3">
      <c r="A107" s="32" t="s">
        <v>31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8" x14ac:dyDescent="0.3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3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3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3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3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3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3">
      <c r="A114" s="32" t="s">
        <v>49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R114" s="12"/>
    </row>
    <row r="115" spans="1:18" x14ac:dyDescent="0.3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3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3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3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3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3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3">
      <c r="A121" s="32" t="s">
        <v>50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R121" s="12"/>
    </row>
    <row r="122" spans="1:18" x14ac:dyDescent="0.3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3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3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3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3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3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3">
      <c r="A128" s="32" t="s">
        <v>51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R128" s="12"/>
    </row>
    <row r="129" spans="1:18" x14ac:dyDescent="0.3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3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3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3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3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3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3">
      <c r="A135" s="1"/>
    </row>
    <row r="136" spans="1:18" x14ac:dyDescent="0.3">
      <c r="A136" s="1"/>
    </row>
    <row r="137" spans="1:18" x14ac:dyDescent="0.3">
      <c r="B137" s="31">
        <v>2022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8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3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3">
      <c r="A140" s="32" t="s">
        <v>31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8" x14ac:dyDescent="0.3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3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3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3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3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3">
      <c r="A146" s="32" t="s">
        <v>49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spans="1:16" x14ac:dyDescent="0.3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3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3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3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3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3">
      <c r="A152" s="32" t="s">
        <v>50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 x14ac:dyDescent="0.3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3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3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3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3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3">
      <c r="A158" s="32" t="s">
        <v>51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</row>
    <row r="159" spans="1:16" x14ac:dyDescent="0.3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3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3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3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3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3">
      <c r="A164" s="11" t="s">
        <v>63</v>
      </c>
    </row>
    <row r="165" spans="1:16" x14ac:dyDescent="0.3">
      <c r="A165" s="1"/>
    </row>
    <row r="166" spans="1:16" x14ac:dyDescent="0.3">
      <c r="B166" s="31">
        <v>2021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x14ac:dyDescent="0.3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3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3">
      <c r="A169" s="32" t="s">
        <v>31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</row>
    <row r="170" spans="1:16" x14ac:dyDescent="0.3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3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3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3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3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3">
      <c r="A175" s="32" t="s">
        <v>49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spans="1:16" x14ac:dyDescent="0.3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3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3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3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3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3">
      <c r="A181" s="32" t="s">
        <v>50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2" spans="1:16" x14ac:dyDescent="0.3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3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3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3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3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3">
      <c r="A187" s="32" t="s">
        <v>51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</row>
    <row r="188" spans="1:16" x14ac:dyDescent="0.3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3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3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3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3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3">
      <c r="A193" s="11" t="s">
        <v>60</v>
      </c>
    </row>
    <row r="195" spans="1:16" x14ac:dyDescent="0.3">
      <c r="B195" s="31">
        <v>2020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s="1" customFormat="1" x14ac:dyDescent="0.3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3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3">
      <c r="A198" s="32" t="s">
        <v>31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</row>
    <row r="199" spans="1:16" x14ac:dyDescent="0.3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3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3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3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3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3">
      <c r="A204" s="32" t="s">
        <v>49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spans="1:16" x14ac:dyDescent="0.3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3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3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3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3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3">
      <c r="A210" s="32" t="s">
        <v>50</v>
      </c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</row>
    <row r="211" spans="1:16" x14ac:dyDescent="0.3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3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3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3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3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3">
      <c r="A216" s="32" t="s">
        <v>51</v>
      </c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</row>
    <row r="217" spans="1:16" x14ac:dyDescent="0.3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3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3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3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3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3">
      <c r="A222" s="11" t="s">
        <v>57</v>
      </c>
    </row>
    <row r="224" spans="1:16" x14ac:dyDescent="0.3">
      <c r="B224" s="31">
        <v>2019</v>
      </c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x14ac:dyDescent="0.3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3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3">
      <c r="A227" s="32" t="s">
        <v>31</v>
      </c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</row>
    <row r="228" spans="1:16" x14ac:dyDescent="0.3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3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3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3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3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3">
      <c r="A233" s="32" t="s">
        <v>49</v>
      </c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</row>
    <row r="234" spans="1:16" x14ac:dyDescent="0.3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3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3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3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3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3">
      <c r="A239" s="32" t="s">
        <v>50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</row>
    <row r="240" spans="1:16" x14ac:dyDescent="0.3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3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3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3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3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3">
      <c r="A245" s="32" t="s">
        <v>51</v>
      </c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</row>
    <row r="246" spans="1:16" x14ac:dyDescent="0.3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3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3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3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3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3">
      <c r="B253" s="31">
        <v>2018</v>
      </c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1:16" x14ac:dyDescent="0.3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3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3">
      <c r="A256" s="32" t="s">
        <v>31</v>
      </c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</row>
    <row r="257" spans="1:16" x14ac:dyDescent="0.3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3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3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3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3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3">
      <c r="A262" s="32" t="s">
        <v>49</v>
      </c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</row>
    <row r="263" spans="1:16" x14ac:dyDescent="0.3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3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3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3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3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3">
      <c r="A268" s="32" t="s">
        <v>50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</row>
    <row r="269" spans="1:16" x14ac:dyDescent="0.3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3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3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3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3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3">
      <c r="A274" s="32" t="s">
        <v>51</v>
      </c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</row>
    <row r="275" spans="1:16" x14ac:dyDescent="0.3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3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3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3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3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71:P71"/>
    <mergeCell ref="A74:P74"/>
    <mergeCell ref="A81:P81"/>
    <mergeCell ref="A88:P88"/>
    <mergeCell ref="A95:P95"/>
    <mergeCell ref="B104:P104"/>
    <mergeCell ref="A107:P107"/>
    <mergeCell ref="A114:P114"/>
    <mergeCell ref="A121:P121"/>
    <mergeCell ref="A128:P128"/>
    <mergeCell ref="B137:P137"/>
    <mergeCell ref="A140:P140"/>
    <mergeCell ref="A146:P146"/>
    <mergeCell ref="A152:P152"/>
    <mergeCell ref="A158:P158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224:P224"/>
    <mergeCell ref="B195:P195"/>
    <mergeCell ref="A198:P198"/>
    <mergeCell ref="A204:P204"/>
    <mergeCell ref="A210:P210"/>
    <mergeCell ref="A216:P216"/>
    <mergeCell ref="B166:P166"/>
    <mergeCell ref="A169:P169"/>
    <mergeCell ref="A175:P175"/>
    <mergeCell ref="A181:P181"/>
    <mergeCell ref="A187:P187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2" operator="greaterThan">
      <formula>0</formula>
    </cfRule>
    <cfRule type="cellIs" dxfId="150" priority="51" operator="lessThan">
      <formula>0</formula>
    </cfRule>
  </conditionalFormatting>
  <conditionalFormatting sqref="N49:N54">
    <cfRule type="cellIs" dxfId="149" priority="50" operator="greaterThan">
      <formula>0</formula>
    </cfRule>
    <cfRule type="cellIs" dxfId="148" priority="49" operator="less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4" operator="greaterThan">
      <formula>0</formula>
    </cfRule>
    <cfRule type="cellIs" dxfId="144" priority="53" operator="lessThan">
      <formula>0</formula>
    </cfRule>
  </conditionalFormatting>
  <conditionalFormatting sqref="N75:N80">
    <cfRule type="cellIs" dxfId="143" priority="73" operator="lessThan">
      <formula>0</formula>
    </cfRule>
    <cfRule type="cellIs" dxfId="142" priority="74" operator="greater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5" operator="lessThan">
      <formula>0</formula>
    </cfRule>
    <cfRule type="cellIs" dxfId="136" priority="76" operator="greaterThan">
      <formula>0</formula>
    </cfRule>
  </conditionalFormatting>
  <conditionalFormatting sqref="N108:N113">
    <cfRule type="cellIs" dxfId="135" priority="105" operator="lessThan">
      <formula>0</formula>
    </cfRule>
    <cfRule type="cellIs" dxfId="134" priority="106" operator="greaterThan">
      <formula>0</formula>
    </cfRule>
  </conditionalFormatting>
  <conditionalFormatting sqref="N115:N120">
    <cfRule type="cellIs" dxfId="133" priority="103" operator="lessThan">
      <formula>0</formula>
    </cfRule>
    <cfRule type="cellIs" dxfId="132" priority="104" operator="greaterThan">
      <formula>0</formula>
    </cfRule>
  </conditionalFormatting>
  <conditionalFormatting sqref="N122:N127">
    <cfRule type="cellIs" dxfId="131" priority="102" operator="greaterThan">
      <formula>0</formula>
    </cfRule>
    <cfRule type="cellIs" dxfId="130" priority="101" operator="less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3" operator="lessThan">
      <formula>0</formula>
    </cfRule>
    <cfRule type="cellIs" dxfId="126" priority="124" operator="greaterThan">
      <formula>0</formula>
    </cfRule>
  </conditionalFormatting>
  <conditionalFormatting sqref="N147:N151">
    <cfRule type="cellIs" dxfId="125" priority="122" operator="greaterThan">
      <formula>0</formula>
    </cfRule>
    <cfRule type="cellIs" dxfId="124" priority="121" operator="lessThan">
      <formula>0</formula>
    </cfRule>
  </conditionalFormatting>
  <conditionalFormatting sqref="N153:N157">
    <cfRule type="cellIs" dxfId="123" priority="118" operator="greaterThan">
      <formula>0</formula>
    </cfRule>
    <cfRule type="cellIs" dxfId="122" priority="117" operator="lessThan">
      <formula>0</formula>
    </cfRule>
  </conditionalFormatting>
  <conditionalFormatting sqref="N159:N163">
    <cfRule type="cellIs" dxfId="121" priority="116" operator="greaterThan">
      <formula>0</formula>
    </cfRule>
    <cfRule type="cellIs" dxfId="120" priority="115" operator="less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5" operator="lessThan">
      <formula>0</formula>
    </cfRule>
    <cfRule type="cellIs" dxfId="106" priority="186" operator="greater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2" operator="greaterThan">
      <formula>0</formula>
    </cfRule>
    <cfRule type="cellIs" dxfId="100" priority="221" operator="lessThan">
      <formula>0</formula>
    </cfRule>
  </conditionalFormatting>
  <conditionalFormatting sqref="N246:N250">
    <cfRule type="cellIs" dxfId="99" priority="220" operator="greaterThan">
      <formula>0</formula>
    </cfRule>
    <cfRule type="cellIs" dxfId="98" priority="219" operator="lessThan">
      <formula>0</formula>
    </cfRule>
  </conditionalFormatting>
  <conditionalFormatting sqref="N257:N261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N263:N267">
    <cfRule type="cellIs" dxfId="95" priority="250" operator="greaterThan">
      <formula>0</formula>
    </cfRule>
    <cfRule type="cellIs" dxfId="94" priority="249" operator="less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6" operator="greaterThan">
      <formula>0</formula>
    </cfRule>
    <cfRule type="cellIs" dxfId="90" priority="245" operator="less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2" operator="greaterThan">
      <formula>0</formula>
    </cfRule>
    <cfRule type="cellIs" dxfId="82" priority="1" operator="lessThan">
      <formula>0</formula>
    </cfRule>
  </conditionalFormatting>
  <conditionalFormatting sqref="P42:P47">
    <cfRule type="cellIs" dxfId="81" priority="44" operator="greaterThan">
      <formula>0</formula>
    </cfRule>
    <cfRule type="cellIs" dxfId="80" priority="43" operator="lessThan">
      <formula>0</formula>
    </cfRule>
  </conditionalFormatting>
  <conditionalFormatting sqref="P49:P54">
    <cfRule type="cellIs" dxfId="79" priority="41" operator="lessThan">
      <formula>0</formula>
    </cfRule>
    <cfRule type="cellIs" dxfId="78" priority="42" operator="greaterThan">
      <formula>0</formula>
    </cfRule>
  </conditionalFormatting>
  <conditionalFormatting sqref="P56:P61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P63:P68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4" operator="greaterThan">
      <formula>0</formula>
    </cfRule>
    <cfRule type="cellIs" dxfId="70" priority="63" operator="less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6" operator="greaterThan">
      <formula>0</formula>
    </cfRule>
    <cfRule type="cellIs" dxfId="62" priority="85" operator="less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2" operator="greaterThan">
      <formula>0</formula>
    </cfRule>
    <cfRule type="cellIs" dxfId="54" priority="111" operator="lessThan">
      <formula>0</formula>
    </cfRule>
  </conditionalFormatting>
  <conditionalFormatting sqref="P153:P157">
    <cfRule type="cellIs" dxfId="53" priority="109" operator="lessThan">
      <formula>0</formula>
    </cfRule>
    <cfRule type="cellIs" dxfId="52" priority="110" operator="greaterThan">
      <formula>0</formula>
    </cfRule>
  </conditionalFormatting>
  <conditionalFormatting sqref="P159:P163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1" operator="lessThan">
      <formula>0</formula>
    </cfRule>
    <cfRule type="cellIs" dxfId="40" priority="182" operator="greaterThan">
      <formula>0</formula>
    </cfRule>
  </conditionalFormatting>
  <conditionalFormatting sqref="P205:P209">
    <cfRule type="cellIs" dxfId="39" priority="179" operator="lessThan">
      <formula>0</formula>
    </cfRule>
    <cfRule type="cellIs" dxfId="38" priority="180" operator="greaterThan">
      <formula>0</formula>
    </cfRule>
  </conditionalFormatting>
  <conditionalFormatting sqref="P211:P215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P217:P221">
    <cfRule type="cellIs" dxfId="35" priority="176" operator="greaterThan">
      <formula>0</formula>
    </cfRule>
    <cfRule type="cellIs" dxfId="34" priority="175" operator="less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topLeftCell="A4" zoomScale="90" zoomScaleNormal="90" workbookViewId="0">
      <selection activeCell="C16" sqref="C16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53</v>
      </c>
    </row>
    <row r="3" spans="1:14" x14ac:dyDescent="0.3">
      <c r="A3" s="1"/>
    </row>
    <row r="4" spans="1:14" x14ac:dyDescent="0.3">
      <c r="A4" s="1"/>
    </row>
    <row r="5" spans="1:14" x14ac:dyDescent="0.3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3">
      <c r="A6" s="1"/>
      <c r="B6" s="26" t="s">
        <v>32</v>
      </c>
      <c r="C6" s="26" t="s">
        <v>33</v>
      </c>
      <c r="D6" s="26" t="s">
        <v>34</v>
      </c>
      <c r="E6" s="26" t="s">
        <v>14</v>
      </c>
      <c r="F6" s="26" t="s">
        <v>35</v>
      </c>
      <c r="G6" s="26" t="s">
        <v>36</v>
      </c>
      <c r="H6" s="26" t="s">
        <v>37</v>
      </c>
      <c r="I6" s="26" t="s">
        <v>15</v>
      </c>
      <c r="J6" s="26" t="s">
        <v>16</v>
      </c>
      <c r="K6" s="26" t="s">
        <v>38</v>
      </c>
      <c r="L6" s="26" t="s">
        <v>18</v>
      </c>
      <c r="M6" s="26" t="s">
        <v>39</v>
      </c>
      <c r="N6" s="26" t="s">
        <v>40</v>
      </c>
    </row>
    <row r="7" spans="1:14" x14ac:dyDescent="0.3">
      <c r="A7" s="32" t="s">
        <v>31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3">
      <c r="A8" s="2" t="s">
        <v>44</v>
      </c>
      <c r="B8" s="3">
        <f>'DE_VIE Gruppe inkl. MLA und KSC'!B9</f>
        <v>1910186</v>
      </c>
      <c r="C8" s="3">
        <f>'DE_VIE Gruppe inkl. MLA und KSC'!C9</f>
        <v>1933586</v>
      </c>
      <c r="D8" s="3"/>
      <c r="E8" s="3"/>
      <c r="F8" s="3"/>
      <c r="G8" s="3"/>
      <c r="H8" s="3"/>
      <c r="I8" s="3"/>
      <c r="J8" s="3"/>
      <c r="K8" s="3"/>
      <c r="L8" s="3"/>
      <c r="M8" s="3"/>
      <c r="N8" s="3">
        <f>SUM(B8:M8)</f>
        <v>3843772</v>
      </c>
    </row>
    <row r="9" spans="1:14" x14ac:dyDescent="0.3">
      <c r="A9" s="2" t="s">
        <v>45</v>
      </c>
      <c r="B9" s="3">
        <f>'DE_VIE Gruppe inkl. MLA und KSC'!B10</f>
        <v>1534396</v>
      </c>
      <c r="C9" s="3">
        <f>'DE_VIE Gruppe inkl. MLA und KSC'!C10</f>
        <v>1568911</v>
      </c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ref="N9:N13" si="0">SUM(B9:M9)</f>
        <v>3103307</v>
      </c>
    </row>
    <row r="10" spans="1:14" x14ac:dyDescent="0.3">
      <c r="A10" s="2" t="s">
        <v>46</v>
      </c>
      <c r="B10" s="3">
        <f>'DE_VIE Gruppe inkl. MLA und KSC'!B11</f>
        <v>331854</v>
      </c>
      <c r="C10" s="3">
        <f>'DE_VIE Gruppe inkl. MLA und KSC'!C11</f>
        <v>324872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656726</v>
      </c>
    </row>
    <row r="11" spans="1:14" x14ac:dyDescent="0.3">
      <c r="A11" s="2" t="s">
        <v>47</v>
      </c>
      <c r="B11" s="3">
        <f>'DE_VIE Gruppe inkl. MLA und KSC'!B12</f>
        <v>15143</v>
      </c>
      <c r="C11" s="3">
        <f>'DE_VIE Gruppe inkl. MLA und KSC'!C12</f>
        <v>14694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29837</v>
      </c>
    </row>
    <row r="12" spans="1:14" x14ac:dyDescent="0.3">
      <c r="A12" s="2" t="s">
        <v>48</v>
      </c>
      <c r="B12" s="6">
        <f>'DE_VIE Gruppe inkl. MLA und KSC'!B13</f>
        <v>22678850.16</v>
      </c>
      <c r="C12" s="6">
        <f>'DE_VIE Gruppe inkl. MLA und KSC'!C13</f>
        <v>24704942.280000001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47383792.439999998</v>
      </c>
    </row>
    <row r="13" spans="1:14" x14ac:dyDescent="0.3">
      <c r="A13" s="2" t="s">
        <v>55</v>
      </c>
      <c r="B13" s="3">
        <f>'DE_VIE Gruppe inkl. MLA und KSC'!B14</f>
        <v>712013</v>
      </c>
      <c r="C13" s="3">
        <f>'DE_VIE Gruppe inkl. MLA und KSC'!C14</f>
        <v>675664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1387677</v>
      </c>
    </row>
    <row r="14" spans="1:14" x14ac:dyDescent="0.3">
      <c r="A14" s="2" t="s">
        <v>56</v>
      </c>
      <c r="B14" s="10">
        <f>'DE_VIE only'!B14</f>
        <v>17.372863166204759</v>
      </c>
      <c r="C14" s="10">
        <f>'DE_VIE only'!C14</f>
        <v>16.801528351984345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17.085456681613788</v>
      </c>
    </row>
    <row r="15" spans="1:14" x14ac:dyDescent="0.3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3">
      <c r="A16" s="2" t="s">
        <v>44</v>
      </c>
      <c r="B16" s="5">
        <f>'DE_VIE only'!B16</f>
        <v>1.062588156617994</v>
      </c>
      <c r="C16" s="5">
        <f>'DE_VIE only'!C16</f>
        <v>1.7106727018802559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'DE_VIE only'!N16</f>
        <v>1.3875674693306861</v>
      </c>
    </row>
    <row r="17" spans="1:14" x14ac:dyDescent="0.3">
      <c r="A17" s="2" t="s">
        <v>45</v>
      </c>
      <c r="B17" s="5">
        <f>'DE_VIE only'!B17</f>
        <v>-0.53498884062415097</v>
      </c>
      <c r="C17" s="5">
        <f>'DE_VIE only'!C17</f>
        <v>7.8396001229852352E-2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>'DE_VIE only'!N17</f>
        <v>-0.22582805495621194</v>
      </c>
    </row>
    <row r="18" spans="1:14" x14ac:dyDescent="0.3">
      <c r="A18" s="2" t="s">
        <v>46</v>
      </c>
      <c r="B18" s="5">
        <f>'DE_VIE only'!B18</f>
        <v>-2.5042746593493148</v>
      </c>
      <c r="C18" s="5">
        <f>'DE_VIE only'!C18</f>
        <v>-0.39978416560384478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>'DE_VIE only'!N18</f>
        <v>-1.4744491819117411</v>
      </c>
    </row>
    <row r="19" spans="1:14" x14ac:dyDescent="0.3">
      <c r="A19" s="2" t="s">
        <v>47</v>
      </c>
      <c r="B19" s="5">
        <f>'DE_VIE only'!B19</f>
        <v>-4.0245912029408082</v>
      </c>
      <c r="C19" s="5">
        <f>'DE_VIE only'!C19</f>
        <v>-1.9484852529027097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>'DE_VIE only'!N19</f>
        <v>-3.0132622545832821</v>
      </c>
    </row>
    <row r="20" spans="1:14" x14ac:dyDescent="0.3">
      <c r="A20" s="2" t="s">
        <v>48</v>
      </c>
      <c r="B20" s="5">
        <f>'DE_VIE only'!B20</f>
        <v>5.2844115195804786</v>
      </c>
      <c r="C20" s="5">
        <f>'DE_VIE only'!C20</f>
        <v>6.3382750442823932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>'DE_VIE only'!N20</f>
        <v>5.8312546152640143</v>
      </c>
    </row>
    <row r="21" spans="1:14" x14ac:dyDescent="0.3">
      <c r="A21" s="2" t="s">
        <v>55</v>
      </c>
      <c r="B21" s="5">
        <f>'DE_VIE only'!B21</f>
        <v>2.6814956036681936</v>
      </c>
      <c r="C21" s="5">
        <f>'DE_VIE only'!C21</f>
        <v>3.5008654891928837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>'DE_VIE only'!N21</f>
        <v>3.0788223994580477</v>
      </c>
    </row>
    <row r="22" spans="1:14" x14ac:dyDescent="0.3">
      <c r="A22" s="2" t="s">
        <v>58</v>
      </c>
      <c r="B22" s="5">
        <f>'DE_VIE only'!B22</f>
        <v>-0.63558293882026007</v>
      </c>
      <c r="C22" s="5">
        <f>'DE_VIE only'!C22</f>
        <v>-0.35601228970859822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'DE_VIE only'!N22</f>
        <v>-0.49630640083549693</v>
      </c>
    </row>
    <row r="23" spans="1:14" x14ac:dyDescent="0.3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3">
      <c r="A24" s="1"/>
    </row>
    <row r="25" spans="1:14" x14ac:dyDescent="0.3">
      <c r="B25" s="31">
        <v>2025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3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3">
      <c r="A27" s="32" t="s">
        <v>31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3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3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1">SUM(B29:M29)</f>
        <v>25735347</v>
      </c>
    </row>
    <row r="30" spans="1:14" x14ac:dyDescent="0.3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1"/>
        <v>6563414</v>
      </c>
    </row>
    <row r="31" spans="1:14" x14ac:dyDescent="0.3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3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3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1"/>
        <v>10401963</v>
      </c>
    </row>
    <row r="34" spans="1:14" x14ac:dyDescent="0.3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3">
      <c r="A35" s="32" t="s">
        <v>54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3">
      <c r="A36" s="2" t="s">
        <v>44</v>
      </c>
      <c r="B36" s="5">
        <f t="shared" ref="B36:I36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ref="J36:M36" si="3">(J28/J48-1)*100</f>
        <v>2.1703359267817746</v>
      </c>
      <c r="K36" s="5">
        <f t="shared" si="3"/>
        <v>3.7335523142439264</v>
      </c>
      <c r="L36" s="5">
        <f t="shared" si="3"/>
        <v>5.8150870488172801</v>
      </c>
      <c r="M36" s="5">
        <f t="shared" si="3"/>
        <v>6.0781384939530225</v>
      </c>
      <c r="N36" s="5">
        <f>'DE_VIE only'!N36</f>
        <v>2.6459121667590013</v>
      </c>
    </row>
    <row r="37" spans="1:14" x14ac:dyDescent="0.3">
      <c r="A37" s="2" t="s">
        <v>45</v>
      </c>
      <c r="B37" s="5">
        <f t="shared" ref="B37:I41" si="4">(B29/B49-1)*100</f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si="4"/>
        <v>3.3426878022182471</v>
      </c>
      <c r="G37" s="5">
        <f t="shared" si="4"/>
        <v>1.0862783217746141</v>
      </c>
      <c r="H37" s="5">
        <f t="shared" si="4"/>
        <v>1.2619963599247441E-3</v>
      </c>
      <c r="I37" s="5">
        <f t="shared" si="4"/>
        <v>1.932801560529529</v>
      </c>
      <c r="J37" s="5">
        <f t="shared" ref="J37:M37" si="5">(J29/J49-1)*100</f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only'!N37</f>
        <v>3.4986745431038413</v>
      </c>
    </row>
    <row r="38" spans="1:14" x14ac:dyDescent="0.3">
      <c r="A38" s="2" t="s">
        <v>46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si="4"/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ref="J38:M38" si="6">(J30/J50-1)*100</f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only'!N38</f>
        <v>-2.8693971031067411</v>
      </c>
    </row>
    <row r="39" spans="1:14" x14ac:dyDescent="0.3">
      <c r="A39" s="2" t="s">
        <v>47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si="4"/>
        <v>0.54815974941269108</v>
      </c>
      <c r="G39" s="5">
        <f t="shared" si="4"/>
        <v>0.43430556825454492</v>
      </c>
      <c r="H39" s="5">
        <f t="shared" si="4"/>
        <v>0.45556090936966775</v>
      </c>
      <c r="I39" s="5">
        <f t="shared" si="4"/>
        <v>1.939872723282865</v>
      </c>
      <c r="J39" s="5">
        <f t="shared" ref="J39:M39" si="7">(J31/J51-1)*100</f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only'!N39</f>
        <v>2.6574071701304325</v>
      </c>
    </row>
    <row r="40" spans="1:14" x14ac:dyDescent="0.3">
      <c r="A40" s="2" t="s">
        <v>48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si="4"/>
        <v>14.707123182114955</v>
      </c>
      <c r="G40" s="5">
        <f t="shared" si="4"/>
        <v>3.9006269735395227</v>
      </c>
      <c r="H40" s="5">
        <f t="shared" si="4"/>
        <v>9.5428213539042517</v>
      </c>
      <c r="I40" s="5">
        <f t="shared" si="4"/>
        <v>5.6294497778886621</v>
      </c>
      <c r="J40" s="5">
        <f t="shared" ref="J40:M40" si="8">(J32/J52-1)*100</f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only'!N40</f>
        <v>5.3091133609932006</v>
      </c>
    </row>
    <row r="41" spans="1:14" x14ac:dyDescent="0.3">
      <c r="A41" s="2" t="s">
        <v>55</v>
      </c>
      <c r="B41" s="5">
        <f t="shared" si="4"/>
        <v>5.1916273763797038</v>
      </c>
      <c r="C41" s="5">
        <f t="shared" si="4"/>
        <v>3.0374104671020863</v>
      </c>
      <c r="D41" s="5">
        <f t="shared" si="4"/>
        <v>6.6679948698153302</v>
      </c>
      <c r="E41" s="5">
        <f t="shared" si="4"/>
        <v>5.969753218486562</v>
      </c>
      <c r="F41" s="5">
        <f t="shared" si="4"/>
        <v>4.9870763897508219</v>
      </c>
      <c r="G41" s="5">
        <f t="shared" si="4"/>
        <v>1.7703903637061869</v>
      </c>
      <c r="H41" s="5">
        <f t="shared" si="4"/>
        <v>0.63649728897405833</v>
      </c>
      <c r="I41" s="5">
        <f t="shared" si="4"/>
        <v>2.1748720347422701</v>
      </c>
      <c r="J41" s="5">
        <f t="shared" ref="J41:M41" si="9">(J33/J53-1)*100</f>
        <v>2.1996087602031311</v>
      </c>
      <c r="K41" s="5">
        <f t="shared" si="9"/>
        <v>2.3983134814255624</v>
      </c>
      <c r="L41" s="5">
        <f t="shared" si="9"/>
        <v>4.6638296728045203</v>
      </c>
      <c r="M41" s="5">
        <f t="shared" si="9"/>
        <v>5.5836578661948133</v>
      </c>
      <c r="N41" s="5">
        <f>'DE_VIE only'!N41</f>
        <v>3.6054361872107643</v>
      </c>
    </row>
    <row r="42" spans="1:14" x14ac:dyDescent="0.3">
      <c r="A42" s="2" t="s">
        <v>58</v>
      </c>
      <c r="B42" s="5">
        <f>B34-B54</f>
        <v>-2.0571028496972019</v>
      </c>
      <c r="C42" s="5">
        <f t="shared" ref="C42:L42" si="10">C34-C54</f>
        <v>-2.5760700138808339</v>
      </c>
      <c r="D42" s="5">
        <f t="shared" si="10"/>
        <v>0.66042643546732904</v>
      </c>
      <c r="E42" s="5">
        <f t="shared" si="10"/>
        <v>5.7097317224819477E-2</v>
      </c>
      <c r="F42" s="5">
        <f t="shared" si="10"/>
        <v>-2.5689367078414378</v>
      </c>
      <c r="G42" s="5">
        <f t="shared" si="10"/>
        <v>-1.9304412385995491</v>
      </c>
      <c r="H42" s="5">
        <f t="shared" si="10"/>
        <v>-1.3582383337332899</v>
      </c>
      <c r="I42" s="5">
        <f t="shared" si="10"/>
        <v>-0.25522902933293423</v>
      </c>
      <c r="J42" s="5">
        <f t="shared" si="10"/>
        <v>-0.93231019723164721</v>
      </c>
      <c r="K42" s="5">
        <f t="shared" si="10"/>
        <v>-0.80481219408255456</v>
      </c>
      <c r="L42" s="5">
        <f t="shared" si="10"/>
        <v>-0.9744127331480037</v>
      </c>
      <c r="M42" s="5">
        <f t="shared" ref="M42" si="11">(M34/M54-1)*100</f>
        <v>-7.518154782720476</v>
      </c>
      <c r="N42" s="5">
        <f>'DE_VIE only'!N42</f>
        <v>-1.1446454687646721</v>
      </c>
    </row>
    <row r="43" spans="1:14" x14ac:dyDescent="0.3">
      <c r="A43" s="1"/>
    </row>
    <row r="44" spans="1:14" x14ac:dyDescent="0.3">
      <c r="A44" s="1"/>
      <c r="N44" s="12"/>
    </row>
    <row r="45" spans="1:14" x14ac:dyDescent="0.3">
      <c r="B45" s="31">
        <v>2024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3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3">
      <c r="A47" s="32" t="s">
        <v>31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3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3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3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3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3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3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3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3">
      <c r="A55" s="32" t="s">
        <v>54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3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3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3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3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3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3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3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3">
      <c r="A63" s="1"/>
    </row>
    <row r="64" spans="1:14" x14ac:dyDescent="0.3">
      <c r="A64" s="1"/>
    </row>
    <row r="65" spans="1:14" x14ac:dyDescent="0.3">
      <c r="B65" s="31">
        <v>2023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3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3">
      <c r="A67" s="32" t="s">
        <v>31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3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3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3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3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3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3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3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3">
      <c r="A75" s="32" t="s">
        <v>54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x14ac:dyDescent="0.3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3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3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3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3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3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3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3">
      <c r="A83" s="1"/>
    </row>
    <row r="84" spans="1:14" x14ac:dyDescent="0.3">
      <c r="A84" s="1"/>
    </row>
    <row r="85" spans="1:14" x14ac:dyDescent="0.3">
      <c r="B85" s="31">
        <v>2022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x14ac:dyDescent="0.3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3">
      <c r="A87" s="32" t="s">
        <v>31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3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3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3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3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3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3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3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3">
      <c r="A95" s="32" t="s">
        <v>54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3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3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3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3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3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3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3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3">
      <c r="A103" s="11" t="s">
        <v>63</v>
      </c>
    </row>
    <row r="104" spans="1:14" x14ac:dyDescent="0.3">
      <c r="A104" s="1"/>
    </row>
    <row r="105" spans="1:14" x14ac:dyDescent="0.3">
      <c r="B105" s="31">
        <v>2021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x14ac:dyDescent="0.3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3">
      <c r="A107" s="32" t="s">
        <v>31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3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3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3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3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3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3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3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3">
      <c r="A115" s="32" t="s">
        <v>54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3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3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3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3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3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3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3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3">
      <c r="A123" s="11" t="s">
        <v>60</v>
      </c>
    </row>
    <row r="125" spans="1:14" x14ac:dyDescent="0.3">
      <c r="B125" s="31">
        <v>2020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x14ac:dyDescent="0.3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3">
      <c r="A127" s="32" t="s">
        <v>31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3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3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3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3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3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3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3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3">
      <c r="A135" s="32" t="s">
        <v>54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x14ac:dyDescent="0.3">
      <c r="A136" s="2" t="s">
        <v>44</v>
      </c>
      <c r="B136" s="5">
        <f t="shared" ref="B136:C141" si="12">(B128/B148-1)*100</f>
        <v>14.350685419321296</v>
      </c>
      <c r="C136" s="5">
        <f t="shared" si="12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3">
      <c r="A137" s="2" t="s">
        <v>45</v>
      </c>
      <c r="B137" s="5">
        <f t="shared" si="12"/>
        <v>14.882327309690368</v>
      </c>
      <c r="C137" s="5">
        <f t="shared" si="12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3">
      <c r="A138" s="2" t="s">
        <v>46</v>
      </c>
      <c r="B138" s="5">
        <f t="shared" si="12"/>
        <v>13.307025557137099</v>
      </c>
      <c r="C138" s="5">
        <f t="shared" si="12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3">
      <c r="A139" s="2" t="s">
        <v>47</v>
      </c>
      <c r="B139" s="5">
        <f t="shared" si="12"/>
        <v>7.3523746629244435</v>
      </c>
      <c r="C139" s="5">
        <f t="shared" si="12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3">
      <c r="A140" s="2" t="s">
        <v>48</v>
      </c>
      <c r="B140" s="5">
        <f t="shared" si="12"/>
        <v>-4.0949089009426505</v>
      </c>
      <c r="C140" s="5">
        <f t="shared" si="12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3">
      <c r="A141" s="19" t="s">
        <v>55</v>
      </c>
      <c r="B141" s="5">
        <f t="shared" si="12"/>
        <v>7.3226418690555128</v>
      </c>
      <c r="C141" s="5">
        <f t="shared" si="12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3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3">
      <c r="A143" s="11" t="s">
        <v>57</v>
      </c>
    </row>
    <row r="144" spans="1:14" x14ac:dyDescent="0.3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3">
      <c r="B145" s="31">
        <v>2019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5" x14ac:dyDescent="0.3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3">
      <c r="A147" s="32" t="s">
        <v>31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5" x14ac:dyDescent="0.3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3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3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3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3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3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3">
      <c r="A154" s="2" t="s">
        <v>56</v>
      </c>
      <c r="B154" s="5">
        <f>B150/B148*100</f>
        <v>20.567112871486128</v>
      </c>
      <c r="C154" s="5">
        <f t="shared" ref="C154:N154" si="13">C150/C148*100</f>
        <v>18.796493833731827</v>
      </c>
      <c r="D154" s="5">
        <f t="shared" si="13"/>
        <v>21.656267480843216</v>
      </c>
      <c r="E154" s="5">
        <f t="shared" si="13"/>
        <v>22.748838999134168</v>
      </c>
      <c r="F154" s="5">
        <f t="shared" si="13"/>
        <v>22.011350772514991</v>
      </c>
      <c r="G154" s="5">
        <f t="shared" si="13"/>
        <v>23.119445533145072</v>
      </c>
      <c r="H154" s="5">
        <f t="shared" si="13"/>
        <v>24.979312962611502</v>
      </c>
      <c r="I154" s="5">
        <f t="shared" si="13"/>
        <v>24.640275212470883</v>
      </c>
      <c r="J154" s="5">
        <f t="shared" si="13"/>
        <v>24.290768053184461</v>
      </c>
      <c r="K154" s="5">
        <f t="shared" si="13"/>
        <v>25.754330057298713</v>
      </c>
      <c r="L154" s="5">
        <f t="shared" si="13"/>
        <v>21.878983342310665</v>
      </c>
      <c r="M154" s="5">
        <f t="shared" si="13"/>
        <v>18.527361748116412</v>
      </c>
      <c r="N154" s="5">
        <f t="shared" si="13"/>
        <v>22.708044601717209</v>
      </c>
    </row>
    <row r="155" spans="1:15" x14ac:dyDescent="0.3">
      <c r="A155" s="32" t="s">
        <v>54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5" x14ac:dyDescent="0.3">
      <c r="A156" s="2" t="s">
        <v>44</v>
      </c>
      <c r="B156" s="5">
        <f t="shared" ref="B156:B161" si="14">(B148/B168-1)*100</f>
        <v>24.369753036522489</v>
      </c>
      <c r="C156" s="5">
        <f t="shared" ref="C156:N161" si="15">(C148/C168-1)*100</f>
        <v>25.633530893225974</v>
      </c>
      <c r="D156" s="5">
        <f t="shared" si="15"/>
        <v>23.923062655028993</v>
      </c>
      <c r="E156" s="5">
        <f t="shared" si="15"/>
        <v>26.590532917789943</v>
      </c>
      <c r="F156" s="5">
        <f t="shared" si="15"/>
        <v>24.374423444196314</v>
      </c>
      <c r="G156" s="5">
        <f t="shared" si="15"/>
        <v>19.659733303831374</v>
      </c>
      <c r="H156" s="5">
        <f t="shared" si="15"/>
        <v>15.783536719356594</v>
      </c>
      <c r="I156" s="5">
        <f t="shared" si="15"/>
        <v>13.216821232456621</v>
      </c>
      <c r="J156" s="5">
        <f t="shared" si="15"/>
        <v>10.424167575305777</v>
      </c>
      <c r="K156" s="5">
        <f t="shared" si="15"/>
        <v>10.220587694628524</v>
      </c>
      <c r="L156" s="5">
        <f t="shared" si="15"/>
        <v>9.0552197378706687</v>
      </c>
      <c r="M156" s="5">
        <f t="shared" si="15"/>
        <v>11.600874226557867</v>
      </c>
      <c r="N156" s="5">
        <f>'DE_VIE Gruppe inkl. MLA und KSC'!P232</f>
        <v>17.105622116297738</v>
      </c>
    </row>
    <row r="157" spans="1:15" x14ac:dyDescent="0.3">
      <c r="A157" s="2" t="s">
        <v>45</v>
      </c>
      <c r="B157" s="5">
        <f t="shared" si="14"/>
        <v>30.583063563486835</v>
      </c>
      <c r="C157" s="5">
        <f t="shared" si="15"/>
        <v>30.59962975648034</v>
      </c>
      <c r="D157" s="5">
        <f t="shared" si="15"/>
        <v>27.544573172303167</v>
      </c>
      <c r="E157" s="5">
        <f t="shared" si="15"/>
        <v>32.236611985286402</v>
      </c>
      <c r="F157" s="5">
        <f t="shared" si="15"/>
        <v>29.495621843040066</v>
      </c>
      <c r="G157" s="5">
        <f t="shared" si="15"/>
        <v>25.40505351829627</v>
      </c>
      <c r="H157" s="5">
        <f t="shared" si="15"/>
        <v>19.030989444544065</v>
      </c>
      <c r="I157" s="5">
        <f t="shared" si="15"/>
        <v>17.806954099595341</v>
      </c>
      <c r="J157" s="5">
        <f t="shared" si="15"/>
        <v>11.981656883205716</v>
      </c>
      <c r="K157" s="5">
        <f t="shared" si="15"/>
        <v>9.8809568492036703</v>
      </c>
      <c r="L157" s="5">
        <f t="shared" si="15"/>
        <v>7.7836061210141416</v>
      </c>
      <c r="M157" s="5">
        <f t="shared" si="15"/>
        <v>10.54310753981833</v>
      </c>
      <c r="N157" s="5">
        <f>'DE_VIE Gruppe inkl. MLA und KSC'!P233</f>
        <v>20.010431563627627</v>
      </c>
    </row>
    <row r="158" spans="1:15" x14ac:dyDescent="0.3">
      <c r="A158" s="2" t="s">
        <v>46</v>
      </c>
      <c r="B158" s="5">
        <f t="shared" si="14"/>
        <v>6.1562315000140977</v>
      </c>
      <c r="C158" s="5">
        <f t="shared" si="15"/>
        <v>8.6415005396285771</v>
      </c>
      <c r="D158" s="5">
        <f t="shared" si="15"/>
        <v>10.416235513245041</v>
      </c>
      <c r="E158" s="5">
        <f t="shared" si="15"/>
        <v>8.2347678640160673</v>
      </c>
      <c r="F158" s="5">
        <f t="shared" si="15"/>
        <v>6.5852763668555081</v>
      </c>
      <c r="G158" s="5">
        <f t="shared" si="15"/>
        <v>3.0612366798872248</v>
      </c>
      <c r="H158" s="5">
        <f t="shared" si="15"/>
        <v>6.6609038601799009</v>
      </c>
      <c r="I158" s="5">
        <f t="shared" si="15"/>
        <v>1.3539621538075863</v>
      </c>
      <c r="J158" s="5">
        <f t="shared" si="15"/>
        <v>6.009029080675421</v>
      </c>
      <c r="K158" s="5">
        <f t="shared" si="15"/>
        <v>11.368246526090765</v>
      </c>
      <c r="L158" s="5">
        <f t="shared" si="15"/>
        <v>14.318553285960256</v>
      </c>
      <c r="M158" s="5">
        <f t="shared" si="15"/>
        <v>16.425514571020994</v>
      </c>
      <c r="N158" s="5">
        <f>'DE_VIE Gruppe inkl. MLA und KSC'!P234</f>
        <v>7.6439746680041276</v>
      </c>
    </row>
    <row r="159" spans="1:15" x14ac:dyDescent="0.3">
      <c r="A159" s="2" t="s">
        <v>47</v>
      </c>
      <c r="B159" s="5">
        <f t="shared" si="14"/>
        <v>15.312856961543343</v>
      </c>
      <c r="C159" s="5">
        <f t="shared" si="15"/>
        <v>15.999193656766565</v>
      </c>
      <c r="D159" s="5">
        <f t="shared" si="15"/>
        <v>15.954968944099379</v>
      </c>
      <c r="E159" s="5">
        <f t="shared" si="15"/>
        <v>16.749297214413495</v>
      </c>
      <c r="F159" s="5">
        <f t="shared" si="15"/>
        <v>15.805225653206655</v>
      </c>
      <c r="G159" s="5">
        <f t="shared" si="15"/>
        <v>12.8689437534806</v>
      </c>
      <c r="H159" s="5">
        <f t="shared" si="15"/>
        <v>12.341546152472782</v>
      </c>
      <c r="I159" s="5">
        <f t="shared" si="15"/>
        <v>8.673267326732681</v>
      </c>
      <c r="J159" s="5">
        <f t="shared" si="15"/>
        <v>8.0390583199571921</v>
      </c>
      <c r="K159" s="5">
        <f t="shared" si="15"/>
        <v>3.8485275965438159</v>
      </c>
      <c r="L159" s="5">
        <f t="shared" si="15"/>
        <v>1.6982622432859307</v>
      </c>
      <c r="M159" s="5">
        <f t="shared" si="15"/>
        <v>5.0582075135986893</v>
      </c>
      <c r="N159" s="5">
        <f>'DE_VIE Gruppe inkl. MLA und KSC'!P235</f>
        <v>10.704386649184251</v>
      </c>
    </row>
    <row r="160" spans="1:15" x14ac:dyDescent="0.3">
      <c r="A160" s="2" t="s">
        <v>48</v>
      </c>
      <c r="B160" s="5">
        <f t="shared" si="14"/>
        <v>-2.8433230066930326</v>
      </c>
      <c r="C160" s="5">
        <f t="shared" si="15"/>
        <v>-1.6932809354372247</v>
      </c>
      <c r="D160" s="5">
        <f t="shared" si="15"/>
        <v>-1.9255208001491386</v>
      </c>
      <c r="E160" s="5">
        <f t="shared" si="15"/>
        <v>-6.7176397305839908</v>
      </c>
      <c r="F160" s="5">
        <f t="shared" si="15"/>
        <v>-1.4900055564651793</v>
      </c>
      <c r="G160" s="5">
        <f t="shared" si="15"/>
        <v>-12.744547381627559</v>
      </c>
      <c r="H160" s="5">
        <f t="shared" si="15"/>
        <v>-8.4158039637499904</v>
      </c>
      <c r="I160" s="5">
        <f t="shared" si="15"/>
        <v>-3.6603026309772524</v>
      </c>
      <c r="J160" s="5">
        <f t="shared" si="15"/>
        <v>-2.9684489660824043</v>
      </c>
      <c r="K160" s="5">
        <f t="shared" si="15"/>
        <v>-2.7884937741387783</v>
      </c>
      <c r="L160" s="5">
        <f t="shared" si="15"/>
        <v>1.2082303271461203</v>
      </c>
      <c r="M160" s="5">
        <f t="shared" si="15"/>
        <v>-3.1967245127298316</v>
      </c>
      <c r="N160" s="5">
        <f>'DE_VIE Gruppe inkl. MLA und KSC'!P236</f>
        <v>-3.9</v>
      </c>
    </row>
    <row r="161" spans="1:19" x14ac:dyDescent="0.3">
      <c r="A161" s="19" t="s">
        <v>55</v>
      </c>
      <c r="B161" s="5">
        <f t="shared" si="14"/>
        <v>19.476241640874314</v>
      </c>
      <c r="C161" s="5">
        <f t="shared" si="15"/>
        <v>19.15590848816473</v>
      </c>
      <c r="D161" s="5">
        <f t="shared" si="15"/>
        <v>18.495243721325693</v>
      </c>
      <c r="E161" s="5">
        <f t="shared" si="15"/>
        <v>21.241975416558478</v>
      </c>
      <c r="F161" s="5">
        <f t="shared" si="15"/>
        <v>19.413349115856615</v>
      </c>
      <c r="G161" s="5">
        <f t="shared" si="15"/>
        <v>14.922243701898697</v>
      </c>
      <c r="H161" s="5">
        <f t="shared" si="15"/>
        <v>15.096320550480137</v>
      </c>
      <c r="I161" s="5">
        <f t="shared" si="15"/>
        <v>10.804237284398166</v>
      </c>
      <c r="J161" s="5">
        <f t="shared" si="15"/>
        <v>9.9266674164885771</v>
      </c>
      <c r="K161" s="5">
        <f t="shared" si="15"/>
        <v>7.3050248880731861</v>
      </c>
      <c r="L161" s="5">
        <f t="shared" si="15"/>
        <v>4.6190435827503817</v>
      </c>
      <c r="M161" s="5">
        <f t="shared" si="15"/>
        <v>7.1896807734886048</v>
      </c>
      <c r="N161" s="5">
        <f t="shared" si="15"/>
        <v>13.594773070973254</v>
      </c>
    </row>
    <row r="162" spans="1:19" x14ac:dyDescent="0.3">
      <c r="A162" s="2" t="s">
        <v>58</v>
      </c>
      <c r="B162" s="5">
        <f>B154-B174</f>
        <v>-3.5287570775208081</v>
      </c>
      <c r="C162" s="5">
        <f t="shared" ref="C162:N162" si="16">C154-C174</f>
        <v>-2.9398580853315366</v>
      </c>
      <c r="D162" s="5">
        <f t="shared" si="16"/>
        <v>-2.6491345230194767</v>
      </c>
      <c r="E162" s="5">
        <f t="shared" si="16"/>
        <v>-3.8580241095806151</v>
      </c>
      <c r="F162" s="5">
        <f t="shared" si="16"/>
        <v>-3.6737077541131349</v>
      </c>
      <c r="G162" s="5">
        <f t="shared" si="16"/>
        <v>-3.7234953799487869</v>
      </c>
      <c r="H162" s="5">
        <f t="shared" si="16"/>
        <v>-2.1364632492810891</v>
      </c>
      <c r="I162" s="5">
        <f t="shared" si="16"/>
        <v>-2.8839929519587102</v>
      </c>
      <c r="J162" s="5">
        <f t="shared" si="16"/>
        <v>-1.0116789675918518</v>
      </c>
      <c r="K162" s="5">
        <f t="shared" si="16"/>
        <v>0.26540046432110742</v>
      </c>
      <c r="L162" s="5">
        <f t="shared" si="16"/>
        <v>1.0073289392984286</v>
      </c>
      <c r="M162" s="5">
        <f t="shared" si="16"/>
        <v>0.76776862267503532</v>
      </c>
      <c r="N162" s="5">
        <f t="shared" si="16"/>
        <v>-1.9959827098937311</v>
      </c>
    </row>
    <row r="164" spans="1:19" x14ac:dyDescent="0.3">
      <c r="H164" s="12"/>
    </row>
    <row r="165" spans="1:19" x14ac:dyDescent="0.3">
      <c r="B165" s="31">
        <v>2018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9" x14ac:dyDescent="0.3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3">
      <c r="A167" s="32" t="s">
        <v>31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S167">
        <f>31.7/24.4</f>
        <v>1.2991803278688525</v>
      </c>
    </row>
    <row r="168" spans="1:19" x14ac:dyDescent="0.3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3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3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3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3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3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3">
      <c r="A174" s="2" t="s">
        <v>56</v>
      </c>
      <c r="B174" s="5">
        <f>B170/B168*100</f>
        <v>24.095869949006936</v>
      </c>
      <c r="C174" s="5">
        <f t="shared" ref="C174:N174" si="17">C170/C168*100</f>
        <v>21.736351919063363</v>
      </c>
      <c r="D174" s="5">
        <f t="shared" si="17"/>
        <v>24.305402003862692</v>
      </c>
      <c r="E174" s="5">
        <f t="shared" si="17"/>
        <v>26.606863108714784</v>
      </c>
      <c r="F174" s="5">
        <f t="shared" si="17"/>
        <v>25.685058526628126</v>
      </c>
      <c r="G174" s="5">
        <f t="shared" si="17"/>
        <v>26.842940913093859</v>
      </c>
      <c r="H174" s="5">
        <f t="shared" si="17"/>
        <v>27.115776211892591</v>
      </c>
      <c r="I174" s="5">
        <f t="shared" si="17"/>
        <v>27.524268164429593</v>
      </c>
      <c r="J174" s="5">
        <f t="shared" si="17"/>
        <v>25.302447020776313</v>
      </c>
      <c r="K174" s="5">
        <f t="shared" si="17"/>
        <v>25.488929592977605</v>
      </c>
      <c r="L174" s="5">
        <f t="shared" si="17"/>
        <v>20.871654403012236</v>
      </c>
      <c r="M174" s="5">
        <f t="shared" si="17"/>
        <v>17.759593125441377</v>
      </c>
      <c r="N174" s="5">
        <f t="shared" si="17"/>
        <v>24.70402731161094</v>
      </c>
    </row>
    <row r="175" spans="1:19" x14ac:dyDescent="0.3">
      <c r="A175" s="32" t="s">
        <v>54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1:19" x14ac:dyDescent="0.3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3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3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3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3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3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3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3">
      <c r="B201">
        <f>1000</f>
        <v>1000</v>
      </c>
    </row>
  </sheetData>
  <mergeCells count="27">
    <mergeCell ref="A107:N107"/>
    <mergeCell ref="B45:N45"/>
    <mergeCell ref="A47:N47"/>
    <mergeCell ref="A55:N55"/>
    <mergeCell ref="B65:N65"/>
    <mergeCell ref="A67:N6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B5:N5"/>
    <mergeCell ref="A7:N7"/>
    <mergeCell ref="A15:N15"/>
    <mergeCell ref="B25:N25"/>
    <mergeCell ref="A27:N2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2026-03-12T06:24:17Z</dcterms:modified>
</cp:coreProperties>
</file>